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Cuenta Pública Anual 2024\Formatos  Trabajados\"/>
    </mc:Choice>
  </mc:AlternateContent>
  <xr:revisionPtr revIDLastSave="0" documentId="13_ncr:1_{6F0F6F82-81C7-4CA7-9738-0093EBE80CD8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ACT!$A$116:$C$324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5" l="1"/>
  <c r="D72" i="5" l="1"/>
  <c r="C72" i="5"/>
  <c r="D69" i="5"/>
  <c r="C69" i="5"/>
  <c r="D64" i="5"/>
  <c r="C64" i="5"/>
  <c r="C59" i="5"/>
  <c r="C21" i="5"/>
  <c r="C45" i="5" s="1"/>
  <c r="C9" i="5"/>
  <c r="C18" i="4"/>
  <c r="C9" i="4"/>
  <c r="D261" i="2"/>
  <c r="E261" i="2"/>
  <c r="F261" i="2"/>
  <c r="G261" i="2"/>
  <c r="D316" i="2"/>
  <c r="E316" i="2"/>
  <c r="F316" i="2"/>
  <c r="G316" i="2"/>
  <c r="E331" i="2"/>
  <c r="F331" i="2"/>
  <c r="G331" i="2"/>
  <c r="D256" i="2"/>
  <c r="E256" i="2"/>
  <c r="E255" i="2" s="1"/>
  <c r="F256" i="2"/>
  <c r="F255" i="2" s="1"/>
  <c r="G256" i="2"/>
  <c r="G255" i="2" s="1"/>
  <c r="D359" i="2"/>
  <c r="D331" i="2" s="1"/>
  <c r="D260" i="2"/>
  <c r="D257" i="2"/>
  <c r="D33" i="2"/>
  <c r="E33" i="2"/>
  <c r="F33" i="2"/>
  <c r="G33" i="2"/>
  <c r="G95" i="2"/>
  <c r="E91" i="2"/>
  <c r="D43" i="2"/>
  <c r="D34" i="2"/>
  <c r="D255" i="2" l="1"/>
  <c r="C405" i="2" l="1"/>
  <c r="C331" i="2"/>
  <c r="C316" i="2"/>
  <c r="C261" i="2"/>
  <c r="C256" i="2"/>
  <c r="C255" i="2" s="1"/>
  <c r="C95" i="2" l="1"/>
  <c r="C33" i="2"/>
  <c r="D25" i="2"/>
  <c r="E25" i="2"/>
  <c r="F25" i="2"/>
  <c r="G25" i="2"/>
  <c r="D15" i="2"/>
  <c r="E15" i="2"/>
  <c r="F15" i="2"/>
  <c r="G15" i="2"/>
  <c r="C25" i="2"/>
  <c r="C15" i="2"/>
  <c r="C290" i="3"/>
  <c r="C301" i="3" l="1"/>
  <c r="C299" i="3"/>
  <c r="C285" i="3" s="1"/>
  <c r="C284" i="3" s="1"/>
  <c r="C220" i="3"/>
  <c r="C213" i="3"/>
  <c r="C209" i="3"/>
  <c r="C204" i="3"/>
  <c r="C196" i="3"/>
  <c r="C190" i="3"/>
  <c r="C183" i="3"/>
  <c r="C181" i="3"/>
  <c r="C174" i="3"/>
  <c r="C167" i="3"/>
  <c r="C163" i="3"/>
  <c r="C161" i="3"/>
  <c r="C159" i="3"/>
  <c r="C154" i="3"/>
  <c r="C151" i="3"/>
  <c r="C145" i="3"/>
  <c r="C134" i="3"/>
  <c r="C130" i="3"/>
  <c r="C125" i="3"/>
  <c r="C122" i="3"/>
  <c r="C120" i="3"/>
  <c r="C119" i="3" s="1"/>
  <c r="C80" i="3"/>
  <c r="C39" i="3"/>
  <c r="C36" i="3"/>
  <c r="C30" i="3"/>
  <c r="C27" i="3"/>
  <c r="C21" i="3"/>
  <c r="C11" i="3"/>
  <c r="C173" i="3" l="1"/>
  <c r="C144" i="3"/>
  <c r="C118" i="3" s="1"/>
  <c r="C117" i="3" s="1"/>
  <c r="C87" i="3"/>
  <c r="C86" i="3" s="1"/>
  <c r="C51" i="3"/>
  <c r="C48" i="3" s="1"/>
  <c r="C10" i="3" s="1"/>
  <c r="C79" i="3" l="1"/>
  <c r="C9" i="3" s="1"/>
  <c r="D79" i="3" s="1"/>
  <c r="D201" i="2"/>
  <c r="C109" i="5"/>
  <c r="D10" i="3" l="1"/>
  <c r="D9" i="3" s="1"/>
  <c r="C118" i="5"/>
  <c r="C104" i="5" s="1"/>
  <c r="C120" i="5"/>
  <c r="C76" i="5"/>
  <c r="C58" i="5" s="1"/>
  <c r="C85" i="5" s="1"/>
  <c r="E201" i="2"/>
  <c r="E200" i="2" s="1"/>
  <c r="C228" i="2"/>
  <c r="C225" i="2" s="1"/>
  <c r="E219" i="2"/>
  <c r="E218" i="2" s="1"/>
  <c r="D219" i="2"/>
  <c r="D218" i="2" s="1"/>
  <c r="C219" i="2"/>
  <c r="C218" i="2" s="1"/>
  <c r="E212" i="2"/>
  <c r="D212" i="2"/>
  <c r="E208" i="2"/>
  <c r="D208" i="2"/>
  <c r="E205" i="2"/>
  <c r="D205" i="2"/>
  <c r="D200" i="2"/>
  <c r="C212" i="2"/>
  <c r="C208" i="2"/>
  <c r="C205" i="2"/>
  <c r="C200" i="2"/>
  <c r="E195" i="2"/>
  <c r="D195" i="2"/>
  <c r="C195" i="2"/>
  <c r="A3" i="8"/>
  <c r="D118" i="5"/>
  <c r="D109" i="5"/>
  <c r="D76" i="5"/>
  <c r="D59" i="5"/>
  <c r="D21" i="5"/>
  <c r="D9" i="5"/>
  <c r="A3" i="2"/>
  <c r="C103" i="5" l="1"/>
  <c r="D104" i="5"/>
  <c r="D103" i="5"/>
  <c r="D186" i="5" s="1"/>
  <c r="D194" i="2"/>
  <c r="E194" i="2"/>
  <c r="C194" i="2"/>
  <c r="D58" i="5"/>
  <c r="D45" i="5"/>
  <c r="C90" i="5" l="1"/>
  <c r="C186" i="5"/>
  <c r="D90" i="5"/>
  <c r="D302" i="3"/>
  <c r="D300" i="3"/>
  <c r="D297" i="3"/>
  <c r="D296" i="3"/>
  <c r="D295" i="3"/>
  <c r="D294" i="3"/>
  <c r="D293" i="3"/>
  <c r="D292" i="3"/>
  <c r="D291" i="3"/>
  <c r="A3" i="3"/>
  <c r="H3" i="8" l="1"/>
  <c r="H2" i="8"/>
  <c r="H1" i="8"/>
  <c r="A1" i="8"/>
  <c r="C31" i="7"/>
  <c r="C8" i="7"/>
  <c r="C16" i="6"/>
  <c r="C8" i="6"/>
  <c r="C21" i="6" s="1"/>
  <c r="D85" i="5"/>
  <c r="E3" i="5"/>
  <c r="E2" i="5"/>
  <c r="E1" i="5"/>
  <c r="E3" i="4"/>
  <c r="E2" i="4"/>
  <c r="E1" i="4"/>
  <c r="D324" i="3"/>
  <c r="D323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1" i="3"/>
  <c r="D299" i="3"/>
  <c r="D298" i="3"/>
  <c r="D290" i="3"/>
  <c r="D289" i="3"/>
  <c r="D288" i="3"/>
  <c r="D287" i="3"/>
  <c r="D286" i="3"/>
  <c r="D285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8" i="3"/>
  <c r="D267" i="3"/>
  <c r="D266" i="3"/>
  <c r="D265" i="3"/>
  <c r="D264" i="3"/>
  <c r="D263" i="3"/>
  <c r="D262" i="3"/>
  <c r="D261" i="3"/>
  <c r="D260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0" i="3"/>
  <c r="D213" i="3"/>
  <c r="D209" i="3"/>
  <c r="D204" i="3"/>
  <c r="D196" i="3"/>
  <c r="D190" i="3"/>
  <c r="D183" i="3"/>
  <c r="D181" i="3"/>
  <c r="D174" i="3"/>
  <c r="D173" i="3"/>
  <c r="D167" i="3"/>
  <c r="D166" i="3"/>
  <c r="D163" i="3"/>
  <c r="D161" i="3"/>
  <c r="D159" i="3"/>
  <c r="D154" i="3"/>
  <c r="D153" i="3"/>
  <c r="D151" i="3"/>
  <c r="D145" i="3"/>
  <c r="D144" i="3"/>
  <c r="D143" i="3"/>
  <c r="D134" i="3"/>
  <c r="D130" i="3"/>
  <c r="D125" i="3"/>
  <c r="D122" i="3"/>
  <c r="D120" i="3"/>
  <c r="D119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87" i="3"/>
  <c r="D86" i="3"/>
  <c r="D85" i="3"/>
  <c r="D84" i="3"/>
  <c r="D83" i="3"/>
  <c r="D82" i="3"/>
  <c r="D81" i="3"/>
  <c r="D80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<sst xmlns="http://schemas.openxmlformats.org/spreadsheetml/2006/main" count="1958" uniqueCount="1426">
  <si>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</si>
  <si>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</si>
  <si>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</si>
  <si>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</si>
  <si>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</si>
  <si>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</si>
  <si>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</si>
  <si>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</si>
  <si>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</si>
  <si>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</si>
  <si>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</si>
  <si>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</si>
  <si>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</si>
  <si>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</si>
  <si>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</si>
  <si>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</si>
  <si>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</si>
  <si>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</si>
  <si>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</si>
  <si>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</si>
  <si>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</si>
  <si>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</si>
  <si>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</si>
  <si>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</si>
  <si>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</si>
  <si>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</si>
  <si>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</si>
  <si>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</si>
  <si>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</si>
  <si>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</si>
  <si>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</si>
  <si>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</si>
  <si>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</si>
  <si>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</si>
  <si>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</si>
  <si>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</si>
  <si>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</si>
  <si>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</si>
  <si>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</si>
  <si>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</si>
  <si>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</si>
  <si>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</si>
  <si>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</si>
  <si>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</si>
  <si>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</si>
  <si>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</si>
  <si>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</si>
  <si>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</si>
  <si>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</si>
  <si>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</si>
  <si>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</si>
  <si>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</si>
  <si>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</si>
  <si>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</si>
  <si>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</si>
  <si>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</si>
  <si>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</si>
  <si>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</si>
  <si>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</si>
  <si>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</si>
  <si>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</si>
  <si>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</si>
  <si>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</si>
  <si>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</si>
  <si>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</si>
  <si>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</si>
  <si>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</si>
  <si>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</si>
  <si>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</si>
  <si>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</si>
  <si>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</si>
  <si>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</si>
  <si>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</si>
  <si>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</si>
  <si>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</si>
  <si>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</si>
  <si>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</si>
  <si>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</si>
  <si>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</si>
  <si>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</si>
  <si>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</si>
  <si>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</si>
  <si>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</si>
  <si>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</si>
  <si>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</si>
  <si>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</si>
  <si>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</si>
  <si>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</si>
  <si>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</si>
  <si>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</si>
  <si>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</si>
  <si>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</si>
  <si>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</si>
  <si>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</si>
  <si>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</si>
  <si>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</si>
  <si>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</si>
  <si>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</si>
  <si>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</si>
  <si>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</si>
  <si>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</si>
  <si>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</si>
  <si>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</si>
  <si>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</si>
  <si>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</si>
  <si>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</si>
  <si>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</si>
  <si>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</si>
  <si>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</si>
  <si>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</si>
  <si>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</si>
  <si>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</si>
  <si>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</si>
  <si>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</si>
  <si>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</si>
  <si>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</si>
  <si>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</si>
  <si>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</si>
  <si>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</si>
  <si>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</si>
  <si>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</si>
  <si>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</si>
  <si>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</si>
  <si>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</si>
  <si>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</si>
  <si>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</si>
  <si>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</si>
  <si>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</si>
  <si>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</si>
  <si>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</si>
  <si>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</si>
  <si>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</si>
  <si>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</si>
  <si>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</si>
  <si>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</si>
  <si>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</si>
  <si>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</si>
  <si>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</si>
  <si>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</si>
  <si>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</si>
  <si>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</si>
  <si>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</si>
  <si>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</si>
  <si>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</si>
  <si>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</si>
  <si>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</si>
  <si>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</si>
  <si>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</si>
  <si>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</si>
  <si>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</si>
  <si>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</si>
  <si>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</si>
  <si>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</si>
  <si>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</si>
  <si>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</si>
  <si>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</si>
  <si>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</si>
  <si>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</si>
  <si>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</si>
  <si>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</si>
  <si>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</si>
  <si>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</si>
  <si>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</si>
  <si>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</si>
  <si>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</si>
  <si>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</si>
  <si>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</si>
  <si>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</si>
  <si>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</si>
  <si>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</si>
  <si>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</si>
  <si>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</si>
  <si>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</si>
  <si>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</si>
  <si>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</si>
  <si>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</si>
  <si>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</si>
  <si>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</si>
  <si>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</si>
  <si>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</si>
  <si>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</si>
  <si>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</si>
  <si>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</si>
  <si>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</si>
  <si>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</si>
  <si>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</si>
  <si>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</si>
  <si>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</si>
  <si>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</si>
  <si>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</si>
  <si>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</si>
  <si>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</si>
  <si>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</si>
  <si>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</si>
  <si>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</si>
  <si>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</si>
  <si>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</si>
  <si>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</si>
  <si>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</si>
  <si>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</si>
  <si>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</si>
  <si>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</si>
  <si>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</si>
  <si>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</si>
  <si>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</si>
  <si>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</si>
  <si>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</si>
  <si>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</si>
  <si>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</si>
  <si>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</si>
  <si>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</si>
  <si>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</si>
  <si>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</si>
  <si>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</si>
  <si>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</si>
  <si>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</si>
  <si>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</si>
  <si>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</si>
  <si>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</si>
  <si>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</si>
  <si>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</si>
  <si>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</si>
  <si>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</si>
  <si>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</si>
  <si>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</si>
  <si>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</si>
  <si>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</si>
  <si>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</si>
  <si>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</si>
  <si>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</si>
  <si>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</si>
  <si>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</si>
  <si>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</si>
  <si>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</si>
  <si>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</si>
  <si>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</si>
  <si>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</si>
  <si>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</si>
  <si>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</si>
  <si>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</si>
  <si>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</si>
  <si>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</si>
  <si>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</si>
  <si>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</si>
  <si>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</si>
  <si>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</si>
  <si>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</si>
  <si>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</si>
  <si>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</si>
  <si>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</si>
  <si>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</si>
  <si>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</si>
  <si>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</si>
  <si>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</si>
  <si>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</si>
  <si>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</si>
  <si>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</si>
  <si>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</si>
  <si>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</si>
  <si>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</si>
  <si>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</si>
  <si>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</si>
  <si>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</si>
  <si>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</si>
  <si>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</si>
  <si>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</si>
  <si>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</si>
  <si>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</si>
  <si>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</si>
  <si>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</si>
  <si>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</si>
  <si>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</si>
  <si>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</si>
  <si>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</si>
  <si>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</si>
  <si>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</si>
  <si>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</si>
  <si>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</si>
  <si>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</si>
  <si>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</si>
  <si>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</si>
  <si>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</si>
  <si>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</si>
  <si>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</si>
  <si>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</si>
  <si>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</si>
  <si>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</si>
  <si>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</si>
  <si>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</si>
  <si>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</si>
  <si>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</si>
  <si>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</si>
  <si>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</si>
  <si>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</si>
  <si>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</si>
  <si>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</si>
  <si>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</si>
  <si>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</si>
  <si>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</si>
  <si>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</si>
  <si>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</si>
  <si>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</si>
  <si>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</si>
  <si>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</si>
  <si>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</si>
  <si>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</si>
  <si>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</si>
  <si>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</si>
  <si>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</si>
  <si>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</si>
  <si>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</si>
  <si>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</si>
  <si>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</si>
  <si>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</si>
  <si>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</si>
  <si>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</si>
  <si>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</si>
  <si>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</si>
  <si>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</si>
  <si>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</si>
  <si>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</si>
  <si>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</si>
  <si>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</si>
  <si>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</si>
  <si>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</si>
  <si>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</si>
  <si>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</si>
  <si>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</si>
  <si>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</si>
  <si>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</si>
  <si>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</si>
  <si>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</si>
  <si>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</si>
  <si>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</si>
  <si>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</si>
  <si>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</si>
  <si>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</si>
  <si>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</si>
  <si>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</si>
  <si>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</si>
  <si>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</si>
  <si>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</si>
  <si>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</si>
  <si>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</si>
  <si>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</si>
  <si>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</si>
  <si>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</si>
  <si>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</si>
  <si>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</si>
  <si>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</si>
  <si>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</si>
  <si>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</si>
  <si>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</si>
  <si>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</si>
  <si>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</si>
  <si>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</si>
  <si>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</si>
  <si>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</si>
  <si>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</si>
  <si>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</si>
  <si>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</si>
  <si>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</si>
  <si>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</si>
  <si>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</si>
  <si>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</si>
  <si>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</si>
  <si>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</si>
  <si>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</si>
  <si>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</si>
  <si>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</si>
  <si>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</si>
  <si>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</si>
  <si>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</si>
  <si>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</si>
  <si>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</si>
  <si>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</si>
  <si>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</si>
  <si>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</si>
  <si>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</si>
  <si>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</si>
  <si>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</si>
  <si>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</si>
  <si>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</si>
  <si>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</si>
  <si>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</si>
  <si>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</si>
  <si>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</si>
  <si>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</si>
  <si>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</si>
  <si>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</si>
  <si>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</si>
  <si>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</si>
  <si>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</si>
  <si>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</si>
  <si>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</si>
  <si>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</si>
  <si>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</si>
  <si>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</si>
  <si>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</si>
  <si>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</si>
  <si>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</si>
  <si>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</si>
  <si>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</si>
  <si>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</si>
  <si>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</si>
  <si>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</si>
  <si>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</si>
  <si>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</si>
  <si>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</si>
  <si>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</si>
  <si>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</si>
  <si>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</si>
  <si>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</si>
  <si>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</si>
  <si>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</si>
  <si>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</si>
  <si>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</si>
  <si>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</si>
  <si>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</si>
  <si>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</si>
  <si>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</si>
  <si>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</si>
  <si>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</si>
  <si>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</si>
  <si>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</si>
  <si>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</si>
  <si>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</si>
  <si>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</si>
  <si>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</si>
  <si>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</si>
  <si>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</si>
  <si>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</si>
  <si>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</si>
  <si>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</si>
  <si>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</si>
  <si>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</si>
  <si>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</si>
  <si>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</si>
  <si>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</si>
  <si>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</si>
  <si>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</si>
  <si>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</si>
  <si>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</si>
  <si>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</si>
  <si>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</si>
  <si>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</si>
  <si>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</si>
  <si>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</si>
  <si>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</si>
  <si>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</si>
  <si>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</si>
  <si>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</si>
  <si>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</si>
  <si>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</si>
  <si>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</si>
  <si>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</si>
  <si>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</si>
  <si>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</si>
  <si>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</si>
  <si>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</si>
  <si>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</si>
  <si>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</si>
  <si>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</si>
  <si>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</si>
  <si>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</si>
  <si>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</si>
  <si>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</si>
  <si>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</si>
  <si>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</si>
  <si>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</si>
  <si>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</si>
  <si>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</si>
  <si>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</si>
  <si>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</si>
  <si>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</si>
  <si>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</si>
  <si>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</si>
  <si>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</si>
  <si>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</si>
  <si>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</si>
  <si>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</si>
  <si>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</si>
  <si>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</si>
  <si>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</si>
  <si>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</si>
  <si>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</si>
  <si>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</si>
  <si>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</si>
  <si>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</si>
  <si>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</si>
  <si>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</si>
  <si>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</si>
  <si>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</si>
  <si>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</si>
  <si>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</si>
  <si>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</si>
  <si>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</si>
  <si>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</si>
  <si>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</si>
  <si>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</si>
  <si>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</si>
  <si>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</si>
  <si>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</si>
  <si>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</si>
  <si>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</si>
  <si>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</si>
  <si>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</si>
  <si>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</si>
  <si>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</si>
  <si>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</si>
  <si>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</si>
  <si>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</si>
  <si>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</si>
  <si>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</si>
  <si>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</si>
  <si>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</si>
  <si>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</si>
  <si>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</si>
  <si>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</si>
  <si>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</si>
  <si>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</si>
  <si>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</si>
  <si>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</si>
  <si>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</si>
  <si>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</si>
  <si>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</si>
  <si>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</si>
  <si>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</si>
  <si>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</si>
  <si>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</si>
  <si>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</si>
  <si>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</si>
  <si>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</si>
  <si>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</si>
  <si>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</si>
  <si>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</si>
  <si>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</si>
  <si>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</si>
  <si>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</si>
  <si>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</si>
  <si>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</si>
  <si>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</si>
  <si>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</si>
  <si>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</si>
  <si>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</si>
  <si>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</si>
  <si>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</si>
  <si>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</si>
  <si>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</si>
  <si>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</si>
  <si>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</si>
  <si>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</si>
  <si>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</si>
  <si>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</si>
  <si>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</si>
  <si>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</si>
  <si>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</si>
  <si>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</si>
  <si>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</si>
  <si>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</si>
  <si>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</si>
  <si>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</si>
  <si>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</si>
  <si>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</si>
  <si>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</si>
  <si>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</si>
  <si>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</si>
  <si>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</si>
  <si>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</si>
  <si>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</si>
  <si>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</si>
  <si>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</si>
  <si>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</si>
  <si>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</si>
  <si>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</si>
  <si>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</si>
  <si>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</si>
  <si>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</si>
  <si>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</si>
  <si>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</si>
  <si>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</si>
  <si>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</si>
  <si>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</si>
  <si>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</si>
  <si>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</si>
  <si>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CULTURAL DE LEÓN</t>
  </si>
  <si>
    <t>Del 01 de Enero al 31 de Diciembre de 2024</t>
  </si>
  <si>
    <t>DIRECTORA GENERAL
LIC. LISETTE AHEDO ESPINOSA</t>
  </si>
  <si>
    <t>DIRECTORA DE ADMINISTRACIÓN Y FINANZAS
C.P. VERÓNICA GONZÁLEZ MORENO</t>
  </si>
  <si>
    <t>SUELDO DEL PERSONAL BASE</t>
  </si>
  <si>
    <t>SUELDO MAESTROS</t>
  </si>
  <si>
    <t>41730-0730-0001-0001</t>
  </si>
  <si>
    <t>CASA DE LA CULTURA DIEGO RIVERA</t>
  </si>
  <si>
    <t>41730-0730-0001-0002</t>
  </si>
  <si>
    <t>ESCUELA DE ARTES PLASTICAS</t>
  </si>
  <si>
    <t>41730-0730-0001-0004</t>
  </si>
  <si>
    <t>ESCUELA DE MUSICA</t>
  </si>
  <si>
    <t>41730-0730-0001-0006</t>
  </si>
  <si>
    <t>CACUL EFREN HERNANDEZ</t>
  </si>
  <si>
    <t>41730-0730-0003-0002</t>
  </si>
  <si>
    <t>RENTA DE STAND</t>
  </si>
  <si>
    <t>41730-0730-0003-0003</t>
  </si>
  <si>
    <t>OTROS FERIA DEL LIBRO</t>
  </si>
  <si>
    <t>41730-0730-0005-0001</t>
  </si>
  <si>
    <t>VENTA DE BOLETOS FIAC</t>
  </si>
  <si>
    <t>41730-0730-0008-0001</t>
  </si>
  <si>
    <t>VENTA DE LIBROS</t>
  </si>
  <si>
    <t>41730-0730-0010-0002</t>
  </si>
  <si>
    <t>INGRESOS GALERIA JESUS GALLARDO</t>
  </si>
  <si>
    <t>41730-0730-0010-0006</t>
  </si>
  <si>
    <t>PRESENTACIONES BANDA MUNICIPAL</t>
  </si>
  <si>
    <t>41730-0730-0010-0007</t>
  </si>
  <si>
    <t>APOYOS (FACTURAS)</t>
  </si>
  <si>
    <t>41730-0730-0010-0010</t>
  </si>
  <si>
    <t>OTROS</t>
  </si>
  <si>
    <t>41730-0730-0010-0012</t>
  </si>
  <si>
    <t>ALTERNATIVAS</t>
  </si>
  <si>
    <t>41730-0730-0010-0014</t>
  </si>
  <si>
    <t>OTROS INGRESOS CON IVA</t>
  </si>
  <si>
    <t>41730-0730-0010-0016</t>
  </si>
  <si>
    <t>INSTITUTO ESTATAL DE LA CULTURA</t>
  </si>
  <si>
    <t>41730-0730-0011-0001</t>
  </si>
  <si>
    <t>TEATRO MANUEL DOBLADO</t>
  </si>
  <si>
    <t>41730-0730-0011-0002</t>
  </si>
  <si>
    <t>TEATRO MARIA GREVER</t>
  </si>
  <si>
    <t>41730-0730-0014-0001</t>
  </si>
  <si>
    <t>ARRENDAMIENTO PLAZA DE GALLOS</t>
  </si>
  <si>
    <t>41730-0730-0015-0001</t>
  </si>
  <si>
    <t>VENTA DE BOLETOS FESTIVAL DE MONÓLOGOS</t>
  </si>
  <si>
    <t>42210-0910-0001-0005</t>
  </si>
  <si>
    <t>INGRESOS POR SUBSIDIO MUNICIPIO</t>
  </si>
  <si>
    <t>51110-1131-0000-0000</t>
  </si>
  <si>
    <t>SUELDOS BASE AL PERSONAL PERMANENTE</t>
  </si>
  <si>
    <t>51120-1212-0000-0000</t>
  </si>
  <si>
    <t>HONORARIOS</t>
  </si>
  <si>
    <t>51120-1221-0000-0000</t>
  </si>
  <si>
    <t>SUELDOS BASE AL PERSONAL EVENTUAL</t>
  </si>
  <si>
    <t>51130-1311-0000-0000</t>
  </si>
  <si>
    <t>PRIMAS POR AÑOS DE SERVICIOS EFECTIVOS P</t>
  </si>
  <si>
    <t>51130-1321-0000-0000</t>
  </si>
  <si>
    <t>PRIMAS DE VACACIONES, DOMINICAL</t>
  </si>
  <si>
    <t>51130-1323-0000-0000</t>
  </si>
  <si>
    <t>GRATIFICACIÓN FIN DE AÑO</t>
  </si>
  <si>
    <t>51130-1342-0000-0000</t>
  </si>
  <si>
    <t>RETRIBUCIONES POR ACTIVIDADES ESPECIALES</t>
  </si>
  <si>
    <t>51140-1411-0000-0000</t>
  </si>
  <si>
    <t>APORTACIONES DE SEGURIDAD SOCIAL</t>
  </si>
  <si>
    <t>51140-1421-0000-0000</t>
  </si>
  <si>
    <t>APORTACIONES A FONDOS DE VIVIENDA</t>
  </si>
  <si>
    <t>51140-1431-0000-0000</t>
  </si>
  <si>
    <t>APORTACIONES AL SISTEMA PARA EL RETIRO</t>
  </si>
  <si>
    <t>51150-1511-0000-0000</t>
  </si>
  <si>
    <t>CUOTAS PARA EL FONDO DE AHORRO</t>
  </si>
  <si>
    <t>51150-1521-0000-0000</t>
  </si>
  <si>
    <t>INDEMNIZACIONES</t>
  </si>
  <si>
    <t>51150-1522-0000-0000</t>
  </si>
  <si>
    <t>LIQUIDACIONES POR INDEMNIZACIONES Y POR</t>
  </si>
  <si>
    <t>51150-1545-0000-0000</t>
  </si>
  <si>
    <t>AYUDA PARA DESPENSA</t>
  </si>
  <si>
    <t>51150-1547-0000-0000</t>
  </si>
  <si>
    <t>AYUDA PARA DÍA DE REYES</t>
  </si>
  <si>
    <t>51150-1548-0000-0000</t>
  </si>
  <si>
    <t>AYUDA PARA 10 DE MAYO</t>
  </si>
  <si>
    <t>51150-1592-0000-0000</t>
  </si>
  <si>
    <t>PREMIO POR PUNTUALIDAD</t>
  </si>
  <si>
    <t>51150-1593-0000-0000</t>
  </si>
  <si>
    <t>PREMIO POR ASISTENCIA</t>
  </si>
  <si>
    <t>51210-2111-0000-0000</t>
  </si>
  <si>
    <t>MATERIALES Y ÚTILES DE OFICINA</t>
  </si>
  <si>
    <t>51210-2141-0000-0000</t>
  </si>
  <si>
    <t>MATERIALES Y ÚTILES DE TECNOLOGÍAS DE LA</t>
  </si>
  <si>
    <t>51210-2151-0000-0000</t>
  </si>
  <si>
    <t>MATERIAL IMPRESO E INFORMACIÓN DIGITAL</t>
  </si>
  <si>
    <t>51210-2161-0000-0000</t>
  </si>
  <si>
    <t>MATERIAL DE LIMPIEZA</t>
  </si>
  <si>
    <t>51210-2171-0000-0000</t>
  </si>
  <si>
    <t>MATERIALES Y ÚTILES DE ENSEÑANZA</t>
  </si>
  <si>
    <t>51220-2211-0000-0000</t>
  </si>
  <si>
    <t>PRODUCTOS ALIMENTICIOS PARA PERSONAS</t>
  </si>
  <si>
    <t>51240-2441-0000-0000</t>
  </si>
  <si>
    <t>MADERA Y PRODUCTOS DE MADERA</t>
  </si>
  <si>
    <t>51240-2461-0000-0000</t>
  </si>
  <si>
    <t>Material eléctrico y electrónico</t>
  </si>
  <si>
    <t>51240-2481-0000-0000</t>
  </si>
  <si>
    <t>MATERIALES COMPLEMENTARIOS .</t>
  </si>
  <si>
    <t>51250-2531-0000-0000</t>
  </si>
  <si>
    <t>MEDICINAS Y PRODUCTOS FARMACÉUTICOS</t>
  </si>
  <si>
    <t>51260-2613-0000-0000</t>
  </si>
  <si>
    <t>Combustibles, lubricantes y aditivos des</t>
  </si>
  <si>
    <t>51270-2712-0000-0000</t>
  </si>
  <si>
    <t>VESTUARIO Y UNIFORMES ACTIVIDADES OPERAT</t>
  </si>
  <si>
    <t>51270-2721-0000-0000</t>
  </si>
  <si>
    <t>PRENDAS DE SEGURIDAD Y PROTECCION PERSON</t>
  </si>
  <si>
    <t>51290-2911-0000-0000</t>
  </si>
  <si>
    <t>HERRAMIENTAS MENORES</t>
  </si>
  <si>
    <t>51290-2931-0000-0000</t>
  </si>
  <si>
    <t>REFACCIONES Y ACCESORIOS MENORES DE MOBI</t>
  </si>
  <si>
    <t>51290-2941-0000-0000</t>
  </si>
  <si>
    <t>REFACCIONES Y ACCESORIOS MENORES DE EQUI</t>
  </si>
  <si>
    <t>51290-2961-0000-0000</t>
  </si>
  <si>
    <t>51290-2991-0000-0000</t>
  </si>
  <si>
    <t>REFACCIONES Y ACCESORIOS MENORES OTROS B</t>
  </si>
  <si>
    <t>51310-3111-0000-0000</t>
  </si>
  <si>
    <t>SERVICIO DE ENERGÍA ELÉCTRICA</t>
  </si>
  <si>
    <t>51310-3131-0000-0000</t>
  </si>
  <si>
    <t>SERVICIO DE AGUA</t>
  </si>
  <si>
    <t>51310-3141-0000-0000</t>
  </si>
  <si>
    <t>SERVICIO TELEFONÍA TRADICIONAL</t>
  </si>
  <si>
    <t>51310-3151-0000-0000</t>
  </si>
  <si>
    <t>SERVICIO TELEFONÍA CELULAR</t>
  </si>
  <si>
    <t>51310-3171-0000-0000</t>
  </si>
  <si>
    <t>Servicios de acceso de Internet, redes y</t>
  </si>
  <si>
    <t>51310-3181-0000-0000</t>
  </si>
  <si>
    <t>SERVICIOS POSTALES</t>
  </si>
  <si>
    <t>51320-3233-0000-0000</t>
  </si>
  <si>
    <t>Arrendamiento de equipo y bienes informá</t>
  </si>
  <si>
    <t>51330-3311-0000-0000</t>
  </si>
  <si>
    <t>SERVICIOS LEGALES</t>
  </si>
  <si>
    <t>51330-3331-0000-0000</t>
  </si>
  <si>
    <t>Servicios de procesos, técnica y en tecn</t>
  </si>
  <si>
    <t>51330-3341-0000-0000</t>
  </si>
  <si>
    <t>SERVICIOS DE CAPACITACIÓN</t>
  </si>
  <si>
    <t>51330-3361-0000-0000</t>
  </si>
  <si>
    <t>IMPRESIONES OFICIALES</t>
  </si>
  <si>
    <t>51330-3381-0000-0000</t>
  </si>
  <si>
    <t>SERVICIOS DE VIGILANCIA</t>
  </si>
  <si>
    <t>51330-3391-0000-0000</t>
  </si>
  <si>
    <t>SERVICIOS PROFESIONALES, CIENTÍFICOS Y T</t>
  </si>
  <si>
    <t>51340-3411-0000-0000</t>
  </si>
  <si>
    <t>SERVICIOS FINANCIEROS Y BANCARIOS</t>
  </si>
  <si>
    <t>51340-3441-0000-0000</t>
  </si>
  <si>
    <t>SEGUROS DE RESPONSABILIDAD PATRIMONIAL Y</t>
  </si>
  <si>
    <t>51340-3451-0000-0000</t>
  </si>
  <si>
    <t>SEGURO DE BIENES PATRIMONIALES</t>
  </si>
  <si>
    <t>51340-3471-0000-0000</t>
  </si>
  <si>
    <t>FLETES Y MANIOBRAS</t>
  </si>
  <si>
    <t>51350-3511-0000-0000</t>
  </si>
  <si>
    <t>CONSERVACIÓN Y MANTENIMIENTO DE INMUEBLE</t>
  </si>
  <si>
    <t>51350-3521-0000-0000</t>
  </si>
  <si>
    <t>INSTALACIÓN, REPARACIÓN Y MANTENIMIENTO</t>
  </si>
  <si>
    <t>51350-3531-0000-0000</t>
  </si>
  <si>
    <t>51350-3551-0000-0000</t>
  </si>
  <si>
    <t>REPARACIÓN Y MANTENIMIENTO DE EQUIPO DE</t>
  </si>
  <si>
    <t>51350-3571-0000-0000</t>
  </si>
  <si>
    <t>51350-3591-0000-0000</t>
  </si>
  <si>
    <t>Servicios de Jardineria y Fumigacion</t>
  </si>
  <si>
    <t>51360-3611-0000-0000</t>
  </si>
  <si>
    <t>Difusión por radio, televisión y otros m</t>
  </si>
  <si>
    <t>51360-3612-0000-0000</t>
  </si>
  <si>
    <t>Impresión y elaboración de publicaciones</t>
  </si>
  <si>
    <t>51360-3613-0000-0000</t>
  </si>
  <si>
    <t>ESPECTÁCULOS CULTURALES</t>
  </si>
  <si>
    <t>51360-3661-0000-0000</t>
  </si>
  <si>
    <t>SERVICIO DE CREACIÓN Y DIFUSIÓN DE CONTE</t>
  </si>
  <si>
    <t>51370-3721-0000-0000</t>
  </si>
  <si>
    <t>PASAJES TERRESTRES</t>
  </si>
  <si>
    <t>51370-3751-0000-0000</t>
  </si>
  <si>
    <t>VIÁTICOS EN EL PAÍS.</t>
  </si>
  <si>
    <t>51370-3791-0000-0000</t>
  </si>
  <si>
    <t>OTROS SERVICIOS DE TRASLADO Y HOSPEDAJE</t>
  </si>
  <si>
    <t>51380-3811-0000-0000</t>
  </si>
  <si>
    <t>GASTOS DE CEREMONIAL</t>
  </si>
  <si>
    <t>51380-3812-0000-0000</t>
  </si>
  <si>
    <t>EVENTOS INSTITUCIONALES</t>
  </si>
  <si>
    <t>51380-3831-0000-0000</t>
  </si>
  <si>
    <t>CONGRESOS Y CONVENCIONES</t>
  </si>
  <si>
    <t>51380-3841-0000-0000</t>
  </si>
  <si>
    <t>EXPOSICIONES</t>
  </si>
  <si>
    <t>51380-3851-0000-0000</t>
  </si>
  <si>
    <t>Gastos de representación</t>
  </si>
  <si>
    <t>51380-3852-0000-0000</t>
  </si>
  <si>
    <t>GASTOS DE OFICINA Y ORGANIZACIÓN</t>
  </si>
  <si>
    <t>CORRESPONDE A GASTOS QUE SE REALIZAN PARA LLEVAR A CABO DIVERSOS PROYECTOS EN LOS QUE SE INCLUYEN HONORARIOS DE ARTISTAS, HOTELES, TRANSPORTE,COMIDAS ENTRE OTROS</t>
  </si>
  <si>
    <t>51390-3921-0000-0000</t>
  </si>
  <si>
    <t>OTROS IMPUESTOS Y DERECHOS</t>
  </si>
  <si>
    <t>51390-3951-0000-0000</t>
  </si>
  <si>
    <t>PENAS, MULTAS, ACCES Y ACTUALIZACIONES</t>
  </si>
  <si>
    <t>51390-3961-0000-0000</t>
  </si>
  <si>
    <t>OTROS GASTOS POR RESPONSABILIDADES</t>
  </si>
  <si>
    <t>51390-3981-0000-0000</t>
  </si>
  <si>
    <t>Impuesto sobre nóminas</t>
  </si>
  <si>
    <t>51390-3991-0000-0000</t>
  </si>
  <si>
    <t>OTROS SERVICIOS GENERALES</t>
  </si>
  <si>
    <t>55151-0000-0001-0000</t>
  </si>
  <si>
    <t>DEPRECIACION DE MOBILIARIO Y EQUIPO</t>
  </si>
  <si>
    <t>55151-0000-0002-0000</t>
  </si>
  <si>
    <t>DEPRECIACION DE BIENES INFORMATICOS</t>
  </si>
  <si>
    <t>55151-0000-0003-0000</t>
  </si>
  <si>
    <t>DEPRECIACION MUEBLES EXCEPTO DE OFICINA</t>
  </si>
  <si>
    <t>55152-0000-0001-0000</t>
  </si>
  <si>
    <t>DEPRECIACION DE MOBILIARIO Y EQ EDUCACIO</t>
  </si>
  <si>
    <t>55154-0000-0001-0000</t>
  </si>
  <si>
    <t>DEPRECIACION EQUIPO DE TRANSPORTE</t>
  </si>
  <si>
    <t>55156-0000-0001-0000</t>
  </si>
  <si>
    <t>DEPRECIACION DE HERRAMIENTAS</t>
  </si>
  <si>
    <t>55156-0000-0002-0000</t>
  </si>
  <si>
    <t>DEPRECIACION OTROS BIENES MUEBLES</t>
  </si>
  <si>
    <t>55181-0000-0001-0000</t>
  </si>
  <si>
    <t>DISMINUCIÓN DE BIENES POR PÉRDIDA, OBSO</t>
  </si>
  <si>
    <t>55171-0000-0001-0000</t>
  </si>
  <si>
    <t>AMORTIZACION DE SOFTWARE</t>
  </si>
  <si>
    <t>11221-0000-0010-0002</t>
  </si>
  <si>
    <t>ESCUELA PROFESIONAL DE COMERCIO Y ADMON</t>
  </si>
  <si>
    <t>11221-0000-0010-0012</t>
  </si>
  <si>
    <t>UNIVERSIDAD NACIONAL AUTÓNOMA DE MEXICO</t>
  </si>
  <si>
    <t>11221-0000-0010-0013</t>
  </si>
  <si>
    <t>MUNICIPIO DE LEON</t>
  </si>
  <si>
    <t>11221-0000-0010-0014</t>
  </si>
  <si>
    <t>FORUM CULTURAL GUANAJUATO</t>
  </si>
  <si>
    <t>11221-0000-0010-0021</t>
  </si>
  <si>
    <t>PARTIDO ACCION NACIONAL</t>
  </si>
  <si>
    <t>11221-0000-0010-0027</t>
  </si>
  <si>
    <t>UNIVERSIDAD DE LA SALLE BAJIO AC</t>
  </si>
  <si>
    <t>11221-0000-0010-0042</t>
  </si>
  <si>
    <t>GAYTAN AGUIÑAGA IRMA</t>
  </si>
  <si>
    <t>11221-0000-0010-0092</t>
  </si>
  <si>
    <t>PÁGINA TRES S.A.</t>
  </si>
  <si>
    <t>11221-0000-0010-0095</t>
  </si>
  <si>
    <t>SELECTOR S.A. DE C.V.</t>
  </si>
  <si>
    <t>11249-0000-0001-0001</t>
  </si>
  <si>
    <t>IVA A FAVOR</t>
  </si>
  <si>
    <t>11249-0000-0001-0003</t>
  </si>
  <si>
    <t>IVA ACREDITABLE PENDIENTE DE PAGO</t>
  </si>
  <si>
    <t>11231-0000-0001-0017</t>
  </si>
  <si>
    <t>PEREZ CORDERO LAURA</t>
  </si>
  <si>
    <t>11231-0000-0002-0024</t>
  </si>
  <si>
    <t>ISAIAS ALVAREZ MARICHEZ</t>
  </si>
  <si>
    <t>11231-0000-0002-0059</t>
  </si>
  <si>
    <t>PONCE DURAN MONICA GUADALUPE</t>
  </si>
  <si>
    <t>11231-0000-0002-0076</t>
  </si>
  <si>
    <t>ALVEAR GARCIA JOSÉ ANTONIO</t>
  </si>
  <si>
    <t>11231-0000-0002-0080</t>
  </si>
  <si>
    <t>ZARATE GARCIA KARLA</t>
  </si>
  <si>
    <t>11231-0000-0002-0082</t>
  </si>
  <si>
    <t>ALVAREZ MARICHEZ ISAIAS</t>
  </si>
  <si>
    <t>11231-0000-0002-0094</t>
  </si>
  <si>
    <t>PEREZ FLORES TANIA</t>
  </si>
  <si>
    <t>11231-0000-0002-0098</t>
  </si>
  <si>
    <t>MEZA MADRIGAL MARIANA</t>
  </si>
  <si>
    <t>11231-0000-0003-0016</t>
  </si>
  <si>
    <t>HERNANDEZ FELIPE DE JESUS</t>
  </si>
  <si>
    <t>11231-0000-0003-0019</t>
  </si>
  <si>
    <t>PEREZ MORENO JAVIER IGNACIO</t>
  </si>
  <si>
    <t>11231-0000-0003-0046</t>
  </si>
  <si>
    <t>GONZALEZ BARROSO ALFREDO</t>
  </si>
  <si>
    <t>11231-0000-0003-0073</t>
  </si>
  <si>
    <t>PORRAS JUAREZ FRANCISCO JAVIER</t>
  </si>
  <si>
    <t>11231-0000-0003-0098</t>
  </si>
  <si>
    <t>VALADEZ CAMARENA JOSE FERNANDO</t>
  </si>
  <si>
    <t>11231-0000-0003-0099</t>
  </si>
  <si>
    <t>PANTOJA BUSTAMANTE GUILLERMO TADEO</t>
  </si>
  <si>
    <t>11231-0000-0003-0100</t>
  </si>
  <si>
    <t>PONCE MONTERO RODOLFO</t>
  </si>
  <si>
    <t>11231-0000-0003-0103</t>
  </si>
  <si>
    <t>MANRIQUE CANDELAS MA TRINIDA</t>
  </si>
  <si>
    <t>11231-0000-0003-0104</t>
  </si>
  <si>
    <t>SALCEDO RICARDO</t>
  </si>
  <si>
    <t>11231-0000-0003-0107</t>
  </si>
  <si>
    <t>KEYS SANCHEZ EDUARDO</t>
  </si>
  <si>
    <t>11231-0000-0003-0115</t>
  </si>
  <si>
    <t>GARCIA COSTALES MARIA</t>
  </si>
  <si>
    <t>RAMIREZ VALDOVINO NANCY LORENA</t>
  </si>
  <si>
    <t>11231-0000-0003-0136</t>
  </si>
  <si>
    <t>BARCENAS PARRA MIGUEL</t>
  </si>
  <si>
    <t>11231-0000-0003-0137</t>
  </si>
  <si>
    <t>LUGO LOPEZ ISRAEL ANDRES</t>
  </si>
  <si>
    <t>11231-0000-0003-0138</t>
  </si>
  <si>
    <t>MARTINEZ TOVAR MARIA DOLORES</t>
  </si>
  <si>
    <t>11231-0000-0003-0156</t>
  </si>
  <si>
    <t>BARAJAS HERNANDEZ CHRISTIAN</t>
  </si>
  <si>
    <t>11231-0000-0003-0157</t>
  </si>
  <si>
    <t>ALCOCER PULIDO IGNACIO</t>
  </si>
  <si>
    <t>11231-0000-0003-0158</t>
  </si>
  <si>
    <t>CARRILLO CALDERON IRIS</t>
  </si>
  <si>
    <t>11231-0000-0003-0159</t>
  </si>
  <si>
    <t>GUTIERREZ VAZQUEZ JOSE LUIS</t>
  </si>
  <si>
    <t>11231-0000-0003-0160</t>
  </si>
  <si>
    <t>SAUCEDO VALADEZ LUIS GERONIMO</t>
  </si>
  <si>
    <t>11231-0000-0003-0161</t>
  </si>
  <si>
    <t>JAIMES JURADO ESTEBAN</t>
  </si>
  <si>
    <t>11231-0000-0003-0162</t>
  </si>
  <si>
    <t>ALCARAZ CASTRO JORGE BRAULIO DE JESUS</t>
  </si>
  <si>
    <t>11231-0000-0003-0163</t>
  </si>
  <si>
    <t>SMITH VELAZQUEZ JAQUELINE</t>
  </si>
  <si>
    <t>11231-0000-0003-0164</t>
  </si>
  <si>
    <t>GUTIERREZ HERRERA MABEL GISELA</t>
  </si>
  <si>
    <t>11231-0000-0003-0165</t>
  </si>
  <si>
    <t>HERNANDEZ GONZALEZ CARLOS ANTONIO</t>
  </si>
  <si>
    <t>11231-0000-0003-0166</t>
  </si>
  <si>
    <t>PARAMO LOPEZ ADELA PALMIRA</t>
  </si>
  <si>
    <t>11231-0000-0003-0181</t>
  </si>
  <si>
    <t>ROMO GONZALEZ LAURA MARCELA</t>
  </si>
  <si>
    <t>11231-0000-0003-0196</t>
  </si>
  <si>
    <t>NEGRETE ALVAREZ OSCAR ARTURO</t>
  </si>
  <si>
    <t>11231-0000-0003-0199</t>
  </si>
  <si>
    <t>CRUZ NUÑEZ CARLOS</t>
  </si>
  <si>
    <t>11231-0000-0003-0200</t>
  </si>
  <si>
    <t>DE ANDA ALVAREZ NICOLAS</t>
  </si>
  <si>
    <t>11231-0000-0003-0201</t>
  </si>
  <si>
    <t>GONZALEZ GARCIA JONATHAN JOSAFAT</t>
  </si>
  <si>
    <t>11231-0000-0003-0202</t>
  </si>
  <si>
    <t>LOFARO FUENTES AMALFI NILLILIA</t>
  </si>
  <si>
    <t>11231-0000-0003-0203</t>
  </si>
  <si>
    <t>MEDINA REGALADO ARANTXA CARRE</t>
  </si>
  <si>
    <t>11231-0000-0003-0205</t>
  </si>
  <si>
    <t>HERNANDEZ GOMEZ MA. DEL ROCIO</t>
  </si>
  <si>
    <t>11231-0000-0003-0206</t>
  </si>
  <si>
    <t>MARTINEZ HERMENEGILDO JOSE ANTONIO</t>
  </si>
  <si>
    <t>11231-0000-0003-0207</t>
  </si>
  <si>
    <t>SERNA GUERRERO MA. GUADALUPE</t>
  </si>
  <si>
    <t>11231-0000-0003-0232</t>
  </si>
  <si>
    <t>MACIAS GONZALEZ OFELIA</t>
  </si>
  <si>
    <t>11231-0000-0003-0239</t>
  </si>
  <si>
    <t>HERNANDEZ RODRIGUEZ EDUARDO</t>
  </si>
  <si>
    <t>11231-0000-0003-0242</t>
  </si>
  <si>
    <t>ALVAREZ MARICHES ISAIAS</t>
  </si>
  <si>
    <t>11231-0000-0003-0243</t>
  </si>
  <si>
    <t>ALVAREZ AKIL JUAN PABLO</t>
  </si>
  <si>
    <t>11231-0000-0003-0244</t>
  </si>
  <si>
    <t>LARA MARTINEZ MA ASUNCION</t>
  </si>
  <si>
    <t>11231-0000-0003-0255</t>
  </si>
  <si>
    <t>CORNEJO LOSADA FRANCISCO GERARDO</t>
  </si>
  <si>
    <t>11231-0000-0003-0256</t>
  </si>
  <si>
    <t>MENDOZA RAMOS CARLOS ALEJANDRO</t>
  </si>
  <si>
    <t>11231-0000-0003-0278</t>
  </si>
  <si>
    <t>VERA CORTES JOSE ANDRES</t>
  </si>
  <si>
    <t>11231-0000-0003-0280</t>
  </si>
  <si>
    <t>TORRES LOZANO JUAN GERARDO</t>
  </si>
  <si>
    <t>11231-0000-0003-0292</t>
  </si>
  <si>
    <t>LARA HIGUERA ROCIO MARGARITA</t>
  </si>
  <si>
    <t>11231-0000-0003-0305</t>
  </si>
  <si>
    <t>GARZA VILLANUEVA JULIO CESAR</t>
  </si>
  <si>
    <t>11231-0000-0003-0311</t>
  </si>
  <si>
    <t>ESPARZA ZAVALA KARINA</t>
  </si>
  <si>
    <t>11231-0000-0003-0341</t>
  </si>
  <si>
    <t>GRISELDA GARCIA LOZANO</t>
  </si>
  <si>
    <t>11310-0000-0001-0008</t>
  </si>
  <si>
    <t>TELEFONOS DE MEXICO</t>
  </si>
  <si>
    <t>11310-0000-0001-0010</t>
  </si>
  <si>
    <t>PADILLA HNOS IMPRSORA</t>
  </si>
  <si>
    <t>11310-0000-0001-0017</t>
  </si>
  <si>
    <t>GRUPO TURISTICO DEL CENTRO OCC</t>
  </si>
  <si>
    <t>11310-0000-0001-0037</t>
  </si>
  <si>
    <t>HOTELES MODERNOS SA DE CV</t>
  </si>
  <si>
    <t>11310-0000-0001-0043</t>
  </si>
  <si>
    <t>RAMIREZ CISNEROS JUAN MANUEL</t>
  </si>
  <si>
    <t>11310-0000-0001-0044</t>
  </si>
  <si>
    <t>LOPEZ ZENDEJAS ALBERTO</t>
  </si>
  <si>
    <t>11310-0000-0001-0045</t>
  </si>
  <si>
    <t>LEON OFICINA DE CONVENCIONES Y VISITANTE</t>
  </si>
  <si>
    <t>11310-0000-0001-0047</t>
  </si>
  <si>
    <t>OSORNIO CUADROS ARTURO</t>
  </si>
  <si>
    <t>11310-0000-0001-0061</t>
  </si>
  <si>
    <t>SANCHEZ GONZALEZ MARIA DEL SOL</t>
  </si>
  <si>
    <t>11310-0000-0001-0066</t>
  </si>
  <si>
    <t>GONZALEZ GALAN ARMANDO ANTONIO</t>
  </si>
  <si>
    <t>11310-0000-0001-0071</t>
  </si>
  <si>
    <t>SEGUROS EL POTOSI SA DE CV</t>
  </si>
  <si>
    <t>11310-0000-0001-0073</t>
  </si>
  <si>
    <t>RUJONA SA DE CV</t>
  </si>
  <si>
    <t>11310-0000-0001-0074</t>
  </si>
  <si>
    <t>MARTINEZ TORRES CARLOS ADOLFO</t>
  </si>
  <si>
    <t>11310-0000-0001-0078</t>
  </si>
  <si>
    <t>TRUJILLO LEMUS CESAR</t>
  </si>
  <si>
    <t>11310-0000-0001-0080</t>
  </si>
  <si>
    <t>TOLEDO MUÑOZ EDUARDO</t>
  </si>
  <si>
    <t>11310-0000-0001-0081</t>
  </si>
  <si>
    <t>JIMENEZ ROSAS PEDRO</t>
  </si>
  <si>
    <t>11310-0000-0001-0085</t>
  </si>
  <si>
    <t>11310-0000-0001-0086</t>
  </si>
  <si>
    <t>ARENAS MENA ALEJANDRO</t>
  </si>
  <si>
    <t>11310-0000-0001-0087</t>
  </si>
  <si>
    <t>GRUPO CODIGO</t>
  </si>
  <si>
    <t>11310-0000-0001-0088</t>
  </si>
  <si>
    <t>GODINEZ VILLANUEVA ABRAHAM</t>
  </si>
  <si>
    <t>11310-0000-0001-0090</t>
  </si>
  <si>
    <t>TS GLOBAL SOLUTION  SA DE CV</t>
  </si>
  <si>
    <t>11310-0000-0001-0091</t>
  </si>
  <si>
    <t>GASCA MACIAS KARLA EVELIA</t>
  </si>
  <si>
    <t>11310-0000-0001-0093</t>
  </si>
  <si>
    <t>GONZALEZ MONTUY JOSE LUIS</t>
  </si>
  <si>
    <t>11310-0000-0001-0094</t>
  </si>
  <si>
    <t>11310-0000-0001-0095</t>
  </si>
  <si>
    <t>RIVERA VARGAS DAVID ANGEL</t>
  </si>
  <si>
    <t>11310-0000-0001-0097</t>
  </si>
  <si>
    <t>CHAVEZ MONTOYA TERESA</t>
  </si>
  <si>
    <t>11310-0000-0001-0098</t>
  </si>
  <si>
    <t>RODRIGUEZ MACIAS ITZEL</t>
  </si>
  <si>
    <t>11310-0000-0001-0099</t>
  </si>
  <si>
    <t>PUBLICIDAD EFECTIVA DE LEON SA DE CV</t>
  </si>
  <si>
    <t>11310-0000-0001-0103</t>
  </si>
  <si>
    <t>CARDENAS CASTRO CARLOS ALBERTO</t>
  </si>
  <si>
    <t>11310-0000-0001-0104</t>
  </si>
  <si>
    <t>BODEGA DE VIDRIOS Y CRISTALES DE LEON</t>
  </si>
  <si>
    <t>11310-0000-0001-0110</t>
  </si>
  <si>
    <t>SERVICIOS CORPORATIVOS BROWS</t>
  </si>
  <si>
    <t>11310-0000-0001-0115</t>
  </si>
  <si>
    <t>MENDEZ GARCIA EDITH DEL ROSARIO</t>
  </si>
  <si>
    <t>11310-0000-0001-0117</t>
  </si>
  <si>
    <t>LUCA SILVIU CRISTIAN</t>
  </si>
  <si>
    <t>11310-0000-0001-0118</t>
  </si>
  <si>
    <t>SEARS OPERADORA MEXICO</t>
  </si>
  <si>
    <t>11310-0000-0001-0122</t>
  </si>
  <si>
    <t>COMISION FEDERAL DE ELECTRICIDAD</t>
  </si>
  <si>
    <t>11310-0000-0001-0125</t>
  </si>
  <si>
    <t>TORRES DIAZ ULISES ABRAHAM</t>
  </si>
  <si>
    <t>11310-0000-0001-0126</t>
  </si>
  <si>
    <t>MENDEZ AGUAYO MARIA FERNANDA</t>
  </si>
  <si>
    <t>11310-0000-0001-0128</t>
  </si>
  <si>
    <t>GECTECH DE MEXICO SA DE CV</t>
  </si>
  <si>
    <t>11310-0000-0001-0131</t>
  </si>
  <si>
    <t>QUALITAS COMPAÑIA DE SEGUROS SA DE CV</t>
  </si>
  <si>
    <t>11310-0000-0001-0132</t>
  </si>
  <si>
    <t>PROMOTORA DE HOTELES IMPERIAL SA DE CV</t>
  </si>
  <si>
    <t>11310-0000-0001-0135</t>
  </si>
  <si>
    <t>BERNAL PADILLA MAYRA VANESSA</t>
  </si>
  <si>
    <t>11310-0000-0001-0136</t>
  </si>
  <si>
    <t>HOTEL LAS HADAS RESORTS SA DE CV</t>
  </si>
  <si>
    <t>11310-0000-0001-0141</t>
  </si>
  <si>
    <t>GONZALEZ JAUREGUI JOSE LIBRADO</t>
  </si>
  <si>
    <t>11310-0000-0001-0143</t>
  </si>
  <si>
    <t>AUTOS PULLMAN SA DE CV</t>
  </si>
  <si>
    <t>11310-0000-0001-0146</t>
  </si>
  <si>
    <t>EDITORIAL MARTINICA SA DECV</t>
  </si>
  <si>
    <t>11310-0000-0001-0149</t>
  </si>
  <si>
    <t>PLANMEDIOS Y PRODUCCIONES SA DE CV</t>
  </si>
  <si>
    <t>11310-0000-0001-0156</t>
  </si>
  <si>
    <t>PONTEVEDRA HOTELERA SA DE CV</t>
  </si>
  <si>
    <t>11310-0000-0001-0175</t>
  </si>
  <si>
    <t>LOPEZ LOPEZ CHRISTIAN JESUS</t>
  </si>
  <si>
    <t>11310-0000-0001-0176</t>
  </si>
  <si>
    <t>JAUREGUI MUÑOZ JORGE ARTURO</t>
  </si>
  <si>
    <t>11310-0000-0001-0177</t>
  </si>
  <si>
    <t>OLVERA MORENO DAVID</t>
  </si>
  <si>
    <t>11310-0000-0001-0178</t>
  </si>
  <si>
    <t>PUIG DOMENE IVAN</t>
  </si>
  <si>
    <t>11310-0000-0001-0184</t>
  </si>
  <si>
    <t>SERVICIOS GASOLINEROS DE MEXICO SA DE CV</t>
  </si>
  <si>
    <t>11310-0000-0001-0185</t>
  </si>
  <si>
    <t>ZACANINI LAURA LILIANA</t>
  </si>
  <si>
    <t>11310-0000-0001-0186</t>
  </si>
  <si>
    <t>FLORES PELCASTRE RAYITO</t>
  </si>
  <si>
    <t>11310-0000-0001-0187</t>
  </si>
  <si>
    <t>MUÑOZ JOHANA ALEJANDRA</t>
  </si>
  <si>
    <t>11310-0000-0001-0188</t>
  </si>
  <si>
    <t>TOVAR GOMEZ ADALBERTO DE JESUS</t>
  </si>
  <si>
    <t>11310-0000-0001-0189</t>
  </si>
  <si>
    <t>MARTINEZ MARTINEZ MAURICIO</t>
  </si>
  <si>
    <t>11310-0000-0001-0190</t>
  </si>
  <si>
    <t>CAREAGA BARCENAS MARIA TERESA</t>
  </si>
  <si>
    <t>11310-0000-0001-0195</t>
  </si>
  <si>
    <t>SANCHEZ PACHECO VERONICA</t>
  </si>
  <si>
    <t>12411-5111-0000-0000</t>
  </si>
  <si>
    <t>MUEBLES DE OFICINA Y ESTANTERÍA</t>
  </si>
  <si>
    <t>12412-5121-0000-0000</t>
  </si>
  <si>
    <t>MUEBLES, EXCEPTO DE OFICINA Y ESTANTERÍA</t>
  </si>
  <si>
    <t>12413-5151-0000-0000</t>
  </si>
  <si>
    <t>EQUIPO DE CÓMPUTO Y DE TECNOLOGÍAS DE LA</t>
  </si>
  <si>
    <t>12419-5191-0000-0000</t>
  </si>
  <si>
    <t>OTRO MOBILIARIO Y EQUIPO DE ADMINISTARCI</t>
  </si>
  <si>
    <t>12421-5211-0000-0000</t>
  </si>
  <si>
    <t>EQUIPOS Y APARATOS AUDIOVISUALES</t>
  </si>
  <si>
    <t>12423-5231-0000-0000</t>
  </si>
  <si>
    <t>CAMARAS FOTOGRAFICAS Y DE VIDEO</t>
  </si>
  <si>
    <t>12429-5291-0000-0000</t>
  </si>
  <si>
    <t>OTRO MOBILIARIO Y EQUIPO EDUCACIONAL Y R</t>
  </si>
  <si>
    <t>12441-5411-0000-0000</t>
  </si>
  <si>
    <t>VEHICULOS Y  EQUIPO TERRESTRE</t>
  </si>
  <si>
    <t>12465-5651-0000-0000</t>
  </si>
  <si>
    <t>EQUIPO DE COMUNICACIÓN Y TELECOMUNICACIO</t>
  </si>
  <si>
    <t>12467-5671-0000-0000</t>
  </si>
  <si>
    <t>HERRAMIENTAS</t>
  </si>
  <si>
    <t>12469-5691-0000-0000</t>
  </si>
  <si>
    <t>OTROS EQUIPOS</t>
  </si>
  <si>
    <t>12471-5131-0000-0000</t>
  </si>
  <si>
    <t>BIENES ARTISTICOS CULTURALES Y CIENTIFIC</t>
  </si>
  <si>
    <t>12510-5911-0000-0000</t>
  </si>
  <si>
    <t>SOFTWARE</t>
  </si>
  <si>
    <t>12731-0000-0001-0000</t>
  </si>
  <si>
    <t>COMUNICACIONES NEXTEL DE MEXICO</t>
  </si>
  <si>
    <t>12731-0000-0002-0000</t>
  </si>
  <si>
    <t>COMISION FEDERAL DE ELCTRICIDAD</t>
  </si>
  <si>
    <t>21111-0000-0003-0022</t>
  </si>
  <si>
    <t>21111-0000-0003-0025</t>
  </si>
  <si>
    <t>TOVAR LÓPEZ MIGUEL ANGEL</t>
  </si>
  <si>
    <t>21121-0000-0002-0024</t>
  </si>
  <si>
    <t>PINTURAS OLGELI SA DE CV</t>
  </si>
  <si>
    <t>21121-0000-0002-0080</t>
  </si>
  <si>
    <t>HOTELES MODERNOS</t>
  </si>
  <si>
    <t>21121-0000-0002-0082</t>
  </si>
  <si>
    <t>21121-0000-0002-0130</t>
  </si>
  <si>
    <t>21121-0000-0002-0223</t>
  </si>
  <si>
    <t>GRUPO NACIONAL PROVINCIAL SAB</t>
  </si>
  <si>
    <t>21121-0000-0002-0259</t>
  </si>
  <si>
    <t>CAMARENA MARQUEZ JAIME HUMBERTO</t>
  </si>
  <si>
    <t>21121-0000-0002-0338</t>
  </si>
  <si>
    <t>TINOCO GARCIA PAOLA</t>
  </si>
  <si>
    <t>21121-0000-0002-0349</t>
  </si>
  <si>
    <t>MENCHACA FERNANDEZ LUIS ALBERTO</t>
  </si>
  <si>
    <t>21121-0000-0002-0392</t>
  </si>
  <si>
    <t>UNIVERSIDAD DE GUANAJUATO</t>
  </si>
  <si>
    <t>21121-0000-0002-0428</t>
  </si>
  <si>
    <t>VAZQUEZ ZUÑIGA OSCAR ULISES</t>
  </si>
  <si>
    <t>21121-0000-0002-0456</t>
  </si>
  <si>
    <t>EOS SOLUCIONES S DE RL DE CV</t>
  </si>
  <si>
    <t>21121-0000-0002-0476</t>
  </si>
  <si>
    <t>AGUILAR JIMENEZ ERIK ALEJANDRO</t>
  </si>
  <si>
    <t>21121-0000-0002-0487</t>
  </si>
  <si>
    <t>CABRERA REYES ALICIA</t>
  </si>
  <si>
    <t>21121-0000-0002-0528</t>
  </si>
  <si>
    <t>ALCANTAR ALONSO MAURICIO ALEJANDRO</t>
  </si>
  <si>
    <t>21121-0000-0002-0538</t>
  </si>
  <si>
    <t>21121-0000-0002-0555</t>
  </si>
  <si>
    <t>LOPEZ GARCIA MARIA ELBA</t>
  </si>
  <si>
    <t>21121-0000-0002-0562</t>
  </si>
  <si>
    <t>SILVIU LUCA CRISTIAN</t>
  </si>
  <si>
    <t>21121-0000-0002-0609</t>
  </si>
  <si>
    <t>EVOLUTION SYSTEM SA DE CV</t>
  </si>
  <si>
    <t>21121-0000-0002-0615</t>
  </si>
  <si>
    <t>PEGASO PCS SA DE CV</t>
  </si>
  <si>
    <t>21121-0000-0002-0618</t>
  </si>
  <si>
    <t>RUBIO HERNANDEZ BEATRIZ AURORA</t>
  </si>
  <si>
    <t>21121-0000-0002-0619</t>
  </si>
  <si>
    <t>GUERRERO SALDAÑA JOSE ALEJANDRO</t>
  </si>
  <si>
    <t>21121-0000-0002-0622</t>
  </si>
  <si>
    <t>GARCIA BELMONTE JOSE GUADALUPE</t>
  </si>
  <si>
    <t>21121-0000-0002-0628</t>
  </si>
  <si>
    <t>MAQUINAS REFACCIONES Y SERVICIOS SA DE C</t>
  </si>
  <si>
    <t>21121-0000-0002-0630</t>
  </si>
  <si>
    <t>MERINO LUBETZKY ALONSO</t>
  </si>
  <si>
    <t>21121-0000-0002-0633</t>
  </si>
  <si>
    <t>DIAZ CUESTA GUILLERMO</t>
  </si>
  <si>
    <t>21121-0000-0002-0643</t>
  </si>
  <si>
    <t>21121-0000-0002-0652</t>
  </si>
  <si>
    <t>SEARS OPERADORA MEXICO SA DE CV</t>
  </si>
  <si>
    <t>21121-0000-0002-0687</t>
  </si>
  <si>
    <t>SERVIN AGUIRRE LOURDES SELENIA</t>
  </si>
  <si>
    <t>21121-0000-0002-0692</t>
  </si>
  <si>
    <t>MULTISERVICIOS ARELLANO SA DE CV</t>
  </si>
  <si>
    <t>21121-0000-0002-0697</t>
  </si>
  <si>
    <t>SOLER FRANCO CARLOS</t>
  </si>
  <si>
    <t>21121-0000-0002-0714</t>
  </si>
  <si>
    <t>OLIVARES CONTRERAS CRISTOPHER ADRIAN</t>
  </si>
  <si>
    <t>21121-0000-0002-0726</t>
  </si>
  <si>
    <t>GUERRERO SOTO MA ELENA</t>
  </si>
  <si>
    <t>21121-0000-0002-0781</t>
  </si>
  <si>
    <t>BERNAL PADILLA MAYRA VANESA</t>
  </si>
  <si>
    <t>21121-0000-0002-0883</t>
  </si>
  <si>
    <t>ESCOBAR RAMIREZ JULIETA</t>
  </si>
  <si>
    <t>21121-0000-0002-0931</t>
  </si>
  <si>
    <t>PEREZ PUENTE LUZ MARIA DE LOURDES</t>
  </si>
  <si>
    <t>21121-0000-0002-0972</t>
  </si>
  <si>
    <t>MACHUCA PAREDES CINDY</t>
  </si>
  <si>
    <t>21121-0000-0002-1025</t>
  </si>
  <si>
    <t>ASSOCIATION WHS RY</t>
  </si>
  <si>
    <t>21121-0000-0002-1291</t>
  </si>
  <si>
    <t>LOPEZ ARMENTA ANA ITZEL</t>
  </si>
  <si>
    <t>21121-0000-0002-1452</t>
  </si>
  <si>
    <t>GARCIA CARPIO GRACIELA DE MARIA</t>
  </si>
  <si>
    <t>21121-0000-0002-1489</t>
  </si>
  <si>
    <t>LAURENCIO ZARATE DANIELA</t>
  </si>
  <si>
    <t>21121-0000-0002-1603</t>
  </si>
  <si>
    <t>21121-0000-0002-1728</t>
  </si>
  <si>
    <t>DIMITRIOS STAMOU</t>
  </si>
  <si>
    <t>21121-0000-0002-1741</t>
  </si>
  <si>
    <t>HUERTA ORTIZ CLAUDIA CATALINA</t>
  </si>
  <si>
    <t>21121-0000-0002-1794</t>
  </si>
  <si>
    <t>RODRIGUEZ JACINTO LETICIA</t>
  </si>
  <si>
    <t>21121-0000-0002-1840</t>
  </si>
  <si>
    <t>RAMIREZ GONZALEZ PAUL LEVI</t>
  </si>
  <si>
    <t>21121-0000-0002-2040</t>
  </si>
  <si>
    <t>VILLEGAS RANGEL PEDRO ALBERTO</t>
  </si>
  <si>
    <t>21171-0000-0001-0001</t>
  </si>
  <si>
    <t>10% ISR RET HONORARIOS Y ARREND</t>
  </si>
  <si>
    <t>21171-0000-0001-0002</t>
  </si>
  <si>
    <t>ISPT</t>
  </si>
  <si>
    <t>21171-0000-0001-0011</t>
  </si>
  <si>
    <t>2.5% CEDULAR SERVICIOS PROFESIONALES</t>
  </si>
  <si>
    <t>21171-0000-0001-0013</t>
  </si>
  <si>
    <t>5% CEDULAR SERVICIOS PROFESIONALES</t>
  </si>
  <si>
    <t>21171-0000-0001-0014</t>
  </si>
  <si>
    <t>1.25% RET ISR REGIMEN SIMPLIFICADO</t>
  </si>
  <si>
    <t>21171-0000-0001-0015</t>
  </si>
  <si>
    <t>3% IMPUESTO SOBRE NOMINA</t>
  </si>
  <si>
    <t>21171-0000-0001-0017</t>
  </si>
  <si>
    <t>2% CEDULAR RESICO</t>
  </si>
  <si>
    <t>21172-0000-0001-0001</t>
  </si>
  <si>
    <t>CUOTAS IMSS</t>
  </si>
  <si>
    <t>21172-0000-0001-0004</t>
  </si>
  <si>
    <t>IMSS RETENIDO</t>
  </si>
  <si>
    <t>21179-0000-0001-0000</t>
  </si>
  <si>
    <t>IVA POR PAGAR</t>
  </si>
  <si>
    <t>21179-0000-0002-0000</t>
  </si>
  <si>
    <t>IVA TRASLADADO PENDIENTE DE COBRO</t>
  </si>
  <si>
    <t>21190-0000-0001-0003</t>
  </si>
  <si>
    <t>DEPOSITOS TAQUILLA</t>
  </si>
  <si>
    <t>21190-0000-0001-0007</t>
  </si>
  <si>
    <t>PROV CAJA CHICA</t>
  </si>
  <si>
    <t>21190-0000-0001-0008</t>
  </si>
  <si>
    <t>VARIOS</t>
  </si>
  <si>
    <t>21190-0000-0001-0095</t>
  </si>
  <si>
    <t>ORDAZ VAZQUEZ MARIA ELENA</t>
  </si>
  <si>
    <t>21190-0000-0001-0111</t>
  </si>
  <si>
    <t>RODRIGUEZ OSCAR</t>
  </si>
  <si>
    <t>21190-0000-0001-0141</t>
  </si>
  <si>
    <t>GARCÍA JUAN ANTONIO</t>
  </si>
  <si>
    <t>21190-0000-0001-0176</t>
  </si>
  <si>
    <t>21190-0000-0001-0177</t>
  </si>
  <si>
    <t>DELGADO MAGAÑA NORA JUDITH</t>
  </si>
  <si>
    <t>21190-0000-0001-0201</t>
  </si>
  <si>
    <t>21190-0000-0001-0223</t>
  </si>
  <si>
    <t>AGUILERA ALFARO MELANIE</t>
  </si>
  <si>
    <t>21190-0000-0001-0294</t>
  </si>
  <si>
    <t>SANCHEZ ANDRADE REBECA</t>
  </si>
  <si>
    <t>21190-0000-0001-0350</t>
  </si>
  <si>
    <t>21190-0000-0001-0351</t>
  </si>
  <si>
    <t>21190-0000-0001-0364</t>
  </si>
  <si>
    <t>21190-0000-0001-0403</t>
  </si>
  <si>
    <t>LINO BARAJAS ORLANDO URIEL</t>
  </si>
  <si>
    <t>21190-0000-0001-0448</t>
  </si>
  <si>
    <t>PLASCENCIA PANTOJA JUAN JOSE</t>
  </si>
  <si>
    <t>21190-0000-0001-0463</t>
  </si>
  <si>
    <t>ALFARO OSUNA ALFREDO</t>
  </si>
  <si>
    <t>21190-0000-0001-0464</t>
  </si>
  <si>
    <t>MORENO RIVERA ISRAEL</t>
  </si>
  <si>
    <t>21190-0000-0001-0465</t>
  </si>
  <si>
    <t>NEGRETE NUÑEZ EVANGELINA</t>
  </si>
  <si>
    <t>21190-0000-0001-0466</t>
  </si>
  <si>
    <t>RIVERA RAMIREZ GRACIELA</t>
  </si>
  <si>
    <t>21190-0000-0001-0468</t>
  </si>
  <si>
    <t>21190-0000-0001-0474</t>
  </si>
  <si>
    <t>GARCIA OROZCO JOSE ADRIAN</t>
  </si>
  <si>
    <t>21190-0000-0001-0482</t>
  </si>
  <si>
    <t>RAMIREZ GONZALEZ LEONARDO</t>
  </si>
  <si>
    <t>21190-0000-0001-0494</t>
  </si>
  <si>
    <t>CASTILLO CONTRERAS JUAN SEBASTIAN</t>
  </si>
  <si>
    <t>21190-0000-0001-0498</t>
  </si>
  <si>
    <t>RODRIGUEZ GUTIERREZ ILEANA</t>
  </si>
  <si>
    <t>21190-0000-0001-0500</t>
  </si>
  <si>
    <t>21190-0000-0001-0508</t>
  </si>
  <si>
    <t>MONTES MEZA MARIA ALEJANDRA</t>
  </si>
  <si>
    <t>21190-0000-0002-0001</t>
  </si>
  <si>
    <t>ANTICPO RENTA DE STANDS</t>
  </si>
  <si>
    <t>21190-0000-0002-0002</t>
  </si>
  <si>
    <t>ANTICIPO RENTA TEATROS</t>
  </si>
  <si>
    <t>21190-0000-0002-0004</t>
  </si>
  <si>
    <t>ANTICIPO OTROS</t>
  </si>
  <si>
    <t>21190-0000-0003-0003</t>
  </si>
  <si>
    <t>FONDO DE AHORRO</t>
  </si>
  <si>
    <t>21190-0000-0003-0004</t>
  </si>
  <si>
    <t>FONACOT</t>
  </si>
  <si>
    <t>21190-0000-0003-0005</t>
  </si>
  <si>
    <t>RET INFONAVIT(CREDITOS)</t>
  </si>
  <si>
    <t>VENCIDA</t>
  </si>
  <si>
    <t>Se realizaran las acciones correspondientes para su recuperación</t>
  </si>
  <si>
    <t>Gasto por Comprobar</t>
  </si>
  <si>
    <t>Descuento de anticipo via nomina</t>
  </si>
  <si>
    <t>Por Recuperar</t>
  </si>
  <si>
    <t>LINEARECTA</t>
  </si>
  <si>
    <t>10% Y 30% DE EQUIPO DE COMPUTO</t>
  </si>
  <si>
    <t>MENSUAL</t>
  </si>
  <si>
    <t>LINEA RECTA</t>
  </si>
  <si>
    <t>SE REALIZARÁ PAGO</t>
  </si>
  <si>
    <t>SE ENTERA CUANDO EL CLIENTE REALICE EL PAGO</t>
  </si>
  <si>
    <t>SE ENTERA EN EL PAGO PROVISIONAL DEL MES DE DICIEMBRE 2024</t>
  </si>
  <si>
    <t>SE ENTERA EN EL PAGO DE LIQUIDACIÓN 6TO BIMESTRE 2024</t>
  </si>
  <si>
    <t>31100-0000-0001-0001</t>
  </si>
  <si>
    <t>EN EFECTIVO</t>
  </si>
  <si>
    <t>31100-0000-0001-0002</t>
  </si>
  <si>
    <t>EN ESPECIE</t>
  </si>
  <si>
    <t>REMANENTE LIBRE DISPOSICION 2023</t>
  </si>
  <si>
    <t>32200-0300-0039-0001</t>
  </si>
  <si>
    <t>REMANENTE LIBRE DISPOSICION 2022</t>
  </si>
  <si>
    <t>32200-0300-0038-0001</t>
  </si>
  <si>
    <t>REMANENTE LIBRE DISPOSICION 2021</t>
  </si>
  <si>
    <t>32200-0300-0037-0001</t>
  </si>
  <si>
    <t>REMANENTE INGRESOS FEDERALES 2020</t>
  </si>
  <si>
    <t>32200-0300-0036-0002</t>
  </si>
  <si>
    <t>REMANENTE LIBRE DISPOSICION 2020</t>
  </si>
  <si>
    <t>32200-0300-0036-0001</t>
  </si>
  <si>
    <t>INGRESOS DE FINANCIAMIENTOS FEDERALES</t>
  </si>
  <si>
    <t>32200-0300-0034-0002</t>
  </si>
  <si>
    <t>INGRESOS DE LIBRE DISPOSICION</t>
  </si>
  <si>
    <t>32200-0300-0034-0001</t>
  </si>
  <si>
    <t>REMANENTE 2018</t>
  </si>
  <si>
    <t>32200-0300-0032-0000</t>
  </si>
  <si>
    <t>REMANENTE 2017</t>
  </si>
  <si>
    <t>32200-0300-0030-0000</t>
  </si>
  <si>
    <t>REMANENTE 2014</t>
  </si>
  <si>
    <t>32200-0300-0026-0000</t>
  </si>
  <si>
    <t>REMANENTE 2012</t>
  </si>
  <si>
    <t>32200-0300-0023-0000</t>
  </si>
  <si>
    <t>32200-0000-0039-0000</t>
  </si>
  <si>
    <t>32200-0000-0038-0000</t>
  </si>
  <si>
    <t>32200-0000-0037-0000</t>
  </si>
  <si>
    <t>32200-0000-0035-0000</t>
  </si>
  <si>
    <t>32200-0000-0033-0000</t>
  </si>
  <si>
    <t>32200-0000-0031-0000</t>
  </si>
  <si>
    <t>32200-0000-0029-0000</t>
  </si>
  <si>
    <t>32200-0000-0028-0000</t>
  </si>
  <si>
    <t>32200-0000-0027-0000</t>
  </si>
  <si>
    <t>32200-0000-0025-0000</t>
  </si>
  <si>
    <t>32200-0000-0024-0000</t>
  </si>
  <si>
    <t>32200-0000-0022-0000</t>
  </si>
  <si>
    <t>32200-0000-0021-0000</t>
  </si>
  <si>
    <t>32200-0000-0020-0000</t>
  </si>
  <si>
    <t>32200-0000-0019-0000</t>
  </si>
  <si>
    <t>32200-0000-0018-0000</t>
  </si>
  <si>
    <t>32200-0000-0017-0000</t>
  </si>
  <si>
    <t>32200-0000-0016-0000</t>
  </si>
  <si>
    <t>32200-0000-0015-0000</t>
  </si>
  <si>
    <t>32200-0000-0014-0000</t>
  </si>
  <si>
    <t>32200-0000-0013-0000</t>
  </si>
  <si>
    <t>32200-0000-0012-0000</t>
  </si>
  <si>
    <t>32200-0000-0011-0000</t>
  </si>
  <si>
    <t>32200-0000-0010-0000</t>
  </si>
  <si>
    <t>32200-0000-0009-0000</t>
  </si>
  <si>
    <t>32200-0000-0008-0000</t>
  </si>
  <si>
    <t>32200-0000-0007-0000</t>
  </si>
  <si>
    <t>32200-0000-0006-0000</t>
  </si>
  <si>
    <t>32200-0000-0005-0000</t>
  </si>
  <si>
    <t>32200-0000-0004-0000</t>
  </si>
  <si>
    <t>32200-0000-0003-0000</t>
  </si>
  <si>
    <t>32200-0000-0002-0000</t>
  </si>
  <si>
    <t>32200-0000-0001-0000</t>
  </si>
  <si>
    <t>11112-0000-0001-0000</t>
  </si>
  <si>
    <t>DIRECCION GENERAL</t>
  </si>
  <si>
    <t>11112-0000-0002-0000</t>
  </si>
  <si>
    <t>ADMINISTRACION</t>
  </si>
  <si>
    <t>11112-0000-0003-0000</t>
  </si>
  <si>
    <t>DIRECCION OPERATIVA</t>
  </si>
  <si>
    <t>11112-0000-0004-0000</t>
  </si>
  <si>
    <t>GALERIA JESUS GALLARDO</t>
  </si>
  <si>
    <t>11112-0000-0005-0000</t>
  </si>
  <si>
    <t>CASA DE LA CULTURA</t>
  </si>
  <si>
    <t>11112-0000-0006-0000</t>
  </si>
  <si>
    <t>11112-0000-0007-0000</t>
  </si>
  <si>
    <t>11112-0000-0009-0000</t>
  </si>
  <si>
    <t>VINCULACION</t>
  </si>
  <si>
    <t>11112-0000-0010-0000</t>
  </si>
  <si>
    <t>(MIL) MUSEO DE IDENTIDADES LEONESAS</t>
  </si>
  <si>
    <t>11112-0000-0011-0000</t>
  </si>
  <si>
    <t>11112-0000-0012-0000</t>
  </si>
  <si>
    <t>TERRITORIOS CULTURALES</t>
  </si>
  <si>
    <t>11121-0000-0001-0000</t>
  </si>
  <si>
    <t>BANCOMER</t>
  </si>
  <si>
    <t>11121-0000-0003-0001</t>
  </si>
  <si>
    <t>BANCO DEL BAJIO CTA 10572230201</t>
  </si>
  <si>
    <t>11121-0000-0003-0002</t>
  </si>
  <si>
    <t>BANCO DEL BAJIO 2169407201 FIC</t>
  </si>
  <si>
    <t>11121-0000-0003-0003</t>
  </si>
  <si>
    <t>BANCO DEL BAJIO 3202264 TAQUILLA</t>
  </si>
  <si>
    <t>11121-0000-0003-0004</t>
  </si>
  <si>
    <t>BANCO DEL BAJIO 10572230202</t>
  </si>
  <si>
    <t>11121-0000-0003-0006</t>
  </si>
  <si>
    <t>BAJIO 4202750 CONACULTA</t>
  </si>
  <si>
    <t>11121-0000-0003-0007</t>
  </si>
  <si>
    <t>5307665 MUSEO DE LAS IDENTIDADES</t>
  </si>
  <si>
    <t>11121-0000-0003-0024</t>
  </si>
  <si>
    <t>10572230203 BANBAJIO SPEI CUOTAS</t>
  </si>
  <si>
    <t>11121-0000-0003-0028</t>
  </si>
  <si>
    <t>385925560201 ICL GASTO OPERATIVO</t>
  </si>
  <si>
    <t>11121-0000-0003-0029</t>
  </si>
  <si>
    <t>385927210201 ICL PROGRAMA DE INVERSION</t>
  </si>
  <si>
    <t>11121-0000-0003-0031</t>
  </si>
  <si>
    <t>413811460101 PAICE MUSICA PARA TODOS</t>
  </si>
  <si>
    <t>11121-0000-0003-0030</t>
  </si>
  <si>
    <t>39230248 ACUERDO ESPECIFICO ICL IEC</t>
  </si>
  <si>
    <t>11121-0000-0007-0000</t>
  </si>
  <si>
    <t>121951114 GASTO OPERATIVO BANCOMER</t>
  </si>
  <si>
    <t>11121-0000-0008-0000</t>
  </si>
  <si>
    <t>122141639 INVERSION T65 BANCOMER</t>
  </si>
  <si>
    <t>11121-0000-0009-0000</t>
  </si>
  <si>
    <t>122141329 INVERSION T66 BANCOMER</t>
  </si>
  <si>
    <t>11121-0000-0010-0000</t>
  </si>
  <si>
    <t>122141701 INVERSION T69 BANCOMER</t>
  </si>
  <si>
    <t>11121-0000-0011-0000</t>
  </si>
  <si>
    <t>122141523 INVERSION T72 BANCOMER</t>
  </si>
  <si>
    <t>11121-0000-0012-0000</t>
  </si>
  <si>
    <t>121951181 INVERSION T73 BANCOMER</t>
  </si>
  <si>
    <t>'12441-5411-0000-0000</t>
  </si>
  <si>
    <t>VEHICULOS Y EQUIPO TERRESTRE</t>
  </si>
  <si>
    <t>'12465-5651-0000-0000</t>
  </si>
  <si>
    <t>'12467-5671-0000-0000</t>
  </si>
  <si>
    <t>'12469-5691-0000-0000</t>
  </si>
  <si>
    <t>41730-0730-0004-0001</t>
  </si>
  <si>
    <t>VENTA DE BOLETOS FIC</t>
  </si>
  <si>
    <t>41730-0730-0010-0015</t>
  </si>
  <si>
    <t>CONVENIOS VARIOS</t>
  </si>
  <si>
    <t>41730-0730-0016-0001</t>
  </si>
  <si>
    <t>ARRENDAMIENTO PATIO CASA LUIS LONG</t>
  </si>
  <si>
    <t>51240-2471-0000-0000</t>
  </si>
  <si>
    <t>ARTÍCULOS METÁLICOS PARA LA CONSTRUCCIÓN</t>
  </si>
  <si>
    <t>51340-3412-0000-0000</t>
  </si>
  <si>
    <t>DIFERENCIA CAMBIARIA</t>
  </si>
  <si>
    <t>51350-3513-0000-0000</t>
  </si>
  <si>
    <t>Adaptación de inmuebles</t>
  </si>
  <si>
    <t>11231-0000-0001-0010</t>
  </si>
  <si>
    <t>11231-0000-0002-0118</t>
  </si>
  <si>
    <t>SALADO IÑIGUEZ VICTORIA GUADALUPE</t>
  </si>
  <si>
    <t>OPERADORA FACTORY SA DE CV</t>
  </si>
  <si>
    <t>21111-0000-0003-0012</t>
  </si>
  <si>
    <t>21111-0000-0003-0028</t>
  </si>
  <si>
    <t>NOMINA PROV. DEL 27 AL 31 DIC 2024 PB</t>
  </si>
  <si>
    <t>21121-0000-0002-0033</t>
  </si>
  <si>
    <t>LINOTIPOGRAFICA DAVALOS</t>
  </si>
  <si>
    <t>21121-0000-0002-1609</t>
  </si>
  <si>
    <t>KARTISIMO BAJIO SA DE CV</t>
  </si>
  <si>
    <t>21121-0000-0002-1699</t>
  </si>
  <si>
    <t>DESPENSAMEX SA DE CV</t>
  </si>
  <si>
    <t>21121-0000-0002-1730</t>
  </si>
  <si>
    <t>IMPACTOS FRECUENCIA Y COBERTURA EN MEDIO</t>
  </si>
  <si>
    <t>21172-0000-0001-0002</t>
  </si>
  <si>
    <t>INVALIDEZ CESANTIA VEJEZ</t>
  </si>
  <si>
    <t>21172-0000-0001-0003</t>
  </si>
  <si>
    <t>5% INFONAVIT</t>
  </si>
  <si>
    <t>21190-0000-0001-0541</t>
  </si>
  <si>
    <t>SHEINSVILLE</t>
  </si>
  <si>
    <t>SE ENTERA EN EL PAGO PROVISIONAL DEL MES DE DICIEMBRE 2025</t>
  </si>
  <si>
    <t>SE ENTERA EN EL PAGO PROVISIONAL DEL MES DE DICIEMBRE 2026</t>
  </si>
  <si>
    <t>SE ENTERA EN EL PAGO PROVISIONAL DEL MES DE DICIEMBRE 2027</t>
  </si>
  <si>
    <t>SE ENTERA EN EL PAGO PROVISIONAL DEL MES DE DICIEMBRE 2028</t>
  </si>
  <si>
    <t>SE ENTERA EN EL PAGO PROVISIONAL DEL MES DE DICIEMBRE 2029</t>
  </si>
  <si>
    <t>SE ENTERA EN EL PAGO PROVISIONAL DEL MES DE DICIEMBRE 2030</t>
  </si>
  <si>
    <t>SE ENTERA EN EL PAGO PROVISIONAL DEL MES DE DICIEMBRE 2035</t>
  </si>
  <si>
    <t>SE REALIZARÀ PAGO EN LIQUIDACIÒN IMSS 6TO BIMESTRE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</si>
</sst>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6" fillId="0" borderId="9"/>
    <xf numFmtId="0" fontId="18" fillId="0" borderId="9"/>
    <xf numFmtId="9" fontId="5" fillId="0" borderId="9" applyFont="0" applyFill="0" applyBorder="0" applyAlignment="0" applyProtection="0"/>
    <xf numFmtId="43" fontId="4" fillId="0" borderId="9" applyFont="0" applyFill="0" applyBorder="0" applyAlignment="0" applyProtection="0"/>
    <xf numFmtId="0" fontId="18" fillId="0" borderId="9"/>
    <xf numFmtId="0" fontId="3" fillId="0" borderId="9"/>
    <xf numFmtId="0" fontId="2" fillId="0" borderId="9"/>
  </cellStyleXfs>
  <cellXfs count="179">
    <xf numFmtId="0" fontId="0" fillId="0" borderId="0" xfId="0"/>
    <xf numFmtId="0" fontId="7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9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7" fillId="0" borderId="0" xfId="0" applyFont="1" applyAlignment="1">
      <alignment horizontal="center"/>
    </xf>
    <xf numFmtId="10" fontId="12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11" fillId="0" borderId="0" xfId="0" applyFont="1"/>
    <xf numFmtId="0" fontId="6" fillId="0" borderId="0" xfId="0" applyFont="1"/>
    <xf numFmtId="0" fontId="12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4" fontId="11" fillId="2" borderId="18" xfId="0" applyNumberFormat="1" applyFont="1" applyFill="1" applyBorder="1" applyAlignment="1">
      <alignment horizontal="right" vertical="center" wrapText="1"/>
    </xf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/>
    </xf>
    <xf numFmtId="4" fontId="12" fillId="0" borderId="18" xfId="0" applyNumberFormat="1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4" fontId="12" fillId="0" borderId="20" xfId="0" applyNumberFormat="1" applyFont="1" applyBorder="1" applyAlignment="1">
      <alignment horizontal="right" vertical="center" wrapText="1"/>
    </xf>
    <xf numFmtId="4" fontId="12" fillId="0" borderId="18" xfId="0" applyNumberFormat="1" applyFont="1" applyBorder="1" applyAlignment="1">
      <alignment horizontal="right" vertical="center"/>
    </xf>
    <xf numFmtId="4" fontId="12" fillId="0" borderId="21" xfId="0" applyNumberFormat="1" applyFont="1" applyBorder="1" applyAlignment="1">
      <alignment horizontal="right" vertical="center"/>
    </xf>
    <xf numFmtId="0" fontId="11" fillId="2" borderId="18" xfId="0" applyFont="1" applyFill="1" applyBorder="1" applyAlignment="1">
      <alignment vertical="center"/>
    </xf>
    <xf numFmtId="4" fontId="11" fillId="2" borderId="18" xfId="0" applyNumberFormat="1" applyFont="1" applyFill="1" applyBorder="1" applyAlignment="1">
      <alignment horizontal="right" vertical="center"/>
    </xf>
    <xf numFmtId="0" fontId="7" fillId="0" borderId="20" xfId="0" applyFont="1" applyBorder="1"/>
    <xf numFmtId="4" fontId="11" fillId="0" borderId="20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4" fontId="6" fillId="0" borderId="18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vertical="center"/>
    </xf>
    <xf numFmtId="4" fontId="12" fillId="0" borderId="20" xfId="0" applyNumberFormat="1" applyFont="1" applyBorder="1" applyAlignment="1">
      <alignment horizontal="right" vertical="center"/>
    </xf>
    <xf numFmtId="0" fontId="11" fillId="3" borderId="19" xfId="0" applyFont="1" applyFill="1" applyBorder="1" applyAlignment="1">
      <alignment vertical="center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4" fontId="7" fillId="0" borderId="25" xfId="0" applyNumberFormat="1" applyFont="1" applyBorder="1" applyAlignment="1">
      <alignment vertical="center" wrapText="1"/>
    </xf>
    <xf numFmtId="4" fontId="7" fillId="0" borderId="27" xfId="0" applyNumberFormat="1" applyFont="1" applyBorder="1" applyAlignment="1">
      <alignment vertical="center" wrapText="1"/>
    </xf>
    <xf numFmtId="0" fontId="6" fillId="2" borderId="21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0" borderId="6" xfId="0" applyFont="1" applyBorder="1"/>
    <xf numFmtId="0" fontId="11" fillId="2" borderId="9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9" xfId="0" applyFont="1" applyFill="1" applyBorder="1"/>
    <xf numFmtId="0" fontId="14" fillId="5" borderId="9" xfId="0" applyFont="1" applyFill="1" applyBorder="1"/>
    <xf numFmtId="4" fontId="12" fillId="6" borderId="9" xfId="0" applyNumberFormat="1" applyFont="1" applyFill="1" applyBorder="1"/>
    <xf numFmtId="0" fontId="14" fillId="7" borderId="9" xfId="0" applyFont="1" applyFill="1" applyBorder="1"/>
    <xf numFmtId="10" fontId="11" fillId="2" borderId="9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vertical="center"/>
    </xf>
    <xf numFmtId="10" fontId="13" fillId="4" borderId="9" xfId="0" applyNumberFormat="1" applyFont="1" applyFill="1" applyBorder="1"/>
    <xf numFmtId="0" fontId="14" fillId="5" borderId="9" xfId="0" applyFont="1" applyFill="1" applyBorder="1" applyAlignment="1">
      <alignment horizontal="center"/>
    </xf>
    <xf numFmtId="10" fontId="14" fillId="5" borderId="9" xfId="0" applyNumberFormat="1" applyFont="1" applyFill="1" applyBorder="1" applyAlignment="1">
      <alignment horizontal="center"/>
    </xf>
    <xf numFmtId="0" fontId="11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2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/>
    </xf>
    <xf numFmtId="0" fontId="11" fillId="2" borderId="14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19" xfId="0" applyNumberFormat="1" applyFont="1" applyBorder="1"/>
    <xf numFmtId="0" fontId="6" fillId="0" borderId="19" xfId="0" applyFont="1" applyBorder="1" applyAlignment="1">
      <alignment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7" fillId="0" borderId="9" xfId="1" applyFont="1" applyAlignment="1" applyProtection="1">
      <alignment horizontal="center" wrapText="1"/>
      <protection locked="0"/>
    </xf>
    <xf numFmtId="0" fontId="17" fillId="0" borderId="9" xfId="2" applyFont="1" applyAlignment="1">
      <alignment horizontal="center" wrapText="1"/>
    </xf>
    <xf numFmtId="0" fontId="19" fillId="0" borderId="0" xfId="0" applyFont="1"/>
    <xf numFmtId="0" fontId="17" fillId="0" borderId="9" xfId="2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9" xfId="2" applyFont="1" applyAlignment="1">
      <alignment horizontal="left"/>
    </xf>
    <xf numFmtId="0" fontId="20" fillId="0" borderId="9" xfId="2" applyFont="1"/>
    <xf numFmtId="10" fontId="19" fillId="0" borderId="9" xfId="3" applyNumberFormat="1" applyFont="1" applyFill="1" applyBorder="1" applyAlignment="1">
      <alignment horizontal="left" wrapText="1"/>
    </xf>
    <xf numFmtId="0" fontId="20" fillId="0" borderId="0" xfId="0" applyFont="1"/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21" fillId="0" borderId="9" xfId="2" applyFont="1" applyAlignment="1">
      <alignment horizontal="right"/>
    </xf>
    <xf numFmtId="0" fontId="20" fillId="0" borderId="9" xfId="2" applyFont="1" applyAlignment="1">
      <alignment wrapText="1"/>
    </xf>
    <xf numFmtId="0" fontId="19" fillId="0" borderId="0" xfId="0" applyFont="1" applyAlignment="1">
      <alignment wrapText="1"/>
    </xf>
    <xf numFmtId="0" fontId="20" fillId="0" borderId="9" xfId="2" applyFont="1" applyAlignment="1">
      <alignment horizontal="center" wrapText="1"/>
    </xf>
    <xf numFmtId="9" fontId="20" fillId="0" borderId="9" xfId="2" applyNumberFormat="1" applyFont="1" applyAlignment="1">
      <alignment horizontal="center"/>
    </xf>
    <xf numFmtId="9" fontId="12" fillId="0" borderId="0" xfId="0" applyNumberFormat="1" applyFont="1"/>
    <xf numFmtId="0" fontId="20" fillId="0" borderId="9" xfId="5" applyFont="1" applyAlignment="1">
      <alignment horizontal="left"/>
    </xf>
    <xf numFmtId="0" fontId="20" fillId="0" borderId="9" xfId="5" applyFont="1"/>
    <xf numFmtId="4" fontId="21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/>
    <xf numFmtId="4" fontId="21" fillId="0" borderId="9" xfId="5" applyNumberFormat="1" applyFont="1"/>
    <xf numFmtId="4" fontId="20" fillId="0" borderId="9" xfId="5" applyNumberFormat="1" applyFont="1"/>
    <xf numFmtId="4" fontId="20" fillId="0" borderId="9" xfId="5" applyNumberFormat="1" applyFont="1" applyAlignment="1">
      <alignment horizontal="right"/>
    </xf>
    <xf numFmtId="4" fontId="21" fillId="0" borderId="9" xfId="5" applyNumberFormat="1" applyFont="1" applyAlignment="1">
      <alignment horizontal="right"/>
    </xf>
    <xf numFmtId="4" fontId="0" fillId="0" borderId="0" xfId="0" applyNumberFormat="1"/>
    <xf numFmtId="4" fontId="11" fillId="9" borderId="28" xfId="6" applyNumberFormat="1" applyFont="1" applyFill="1" applyBorder="1" applyAlignment="1">
      <alignment horizontal="right" vertical="center" wrapText="1" indent="1"/>
    </xf>
    <xf numFmtId="4" fontId="17" fillId="0" borderId="28" xfId="1" applyNumberFormat="1" applyFont="1" applyBorder="1" applyAlignment="1" applyProtection="1">
      <alignment horizontal="right" vertical="top" wrapText="1"/>
      <protection locked="0"/>
    </xf>
    <xf numFmtId="4" fontId="17" fillId="0" borderId="9" xfId="1" applyNumberFormat="1" applyFont="1" applyAlignment="1" applyProtection="1">
      <alignment horizontal="center" vertical="top" wrapText="1"/>
      <protection locked="0"/>
    </xf>
    <xf numFmtId="0" fontId="2" fillId="0" borderId="0" xfId="0" applyFont="1"/>
    <xf numFmtId="4" fontId="7" fillId="0" borderId="25" xfId="0" applyNumberFormat="1" applyFont="1" applyBorder="1" applyAlignment="1">
      <alignment horizontal="right" vertical="center" wrapText="1"/>
    </xf>
    <xf numFmtId="4" fontId="7" fillId="0" borderId="27" xfId="0" applyNumberFormat="1" applyFont="1" applyBorder="1" applyAlignment="1">
      <alignment horizontal="right" vertical="center" wrapText="1"/>
    </xf>
    <xf numFmtId="0" fontId="12" fillId="0" borderId="9" xfId="2" applyFont="1" applyAlignment="1">
      <alignment horizontal="left"/>
    </xf>
    <xf numFmtId="0" fontId="12" fillId="0" borderId="9" xfId="2" applyFont="1"/>
    <xf numFmtId="4" fontId="12" fillId="0" borderId="9" xfId="2" applyNumberFormat="1" applyFont="1" applyAlignment="1">
      <alignment horizontal="right"/>
    </xf>
    <xf numFmtId="10" fontId="6" fillId="0" borderId="0" xfId="0" applyNumberFormat="1" applyFont="1"/>
    <xf numFmtId="4" fontId="12" fillId="0" borderId="9" xfId="2" applyNumberFormat="1" applyFont="1"/>
    <xf numFmtId="4" fontId="11" fillId="0" borderId="9" xfId="2" applyNumberFormat="1" applyFont="1"/>
    <xf numFmtId="4" fontId="12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2" fillId="0" borderId="9" xfId="2" applyFont="1" applyAlignment="1">
      <alignment horizontal="center"/>
    </xf>
    <xf numFmtId="0" fontId="20" fillId="0" borderId="9" xfId="2" applyFont="1" applyAlignment="1">
      <alignment horizontal="center"/>
    </xf>
    <xf numFmtId="4" fontId="11" fillId="0" borderId="9" xfId="2" applyNumberFormat="1" applyFont="1" applyAlignment="1">
      <alignment horizontal="right"/>
    </xf>
    <xf numFmtId="4" fontId="20" fillId="0" borderId="9" xfId="2" applyNumberFormat="1" applyFont="1" applyAlignment="1">
      <alignment horizontal="right"/>
    </xf>
    <xf numFmtId="4" fontId="20" fillId="0" borderId="9" xfId="2" applyNumberFormat="1" applyFont="1"/>
    <xf numFmtId="4" fontId="7" fillId="0" borderId="9" xfId="4" applyNumberFormat="1" applyFont="1" applyFill="1" applyBorder="1" applyAlignment="1">
      <alignment wrapText="1"/>
    </xf>
    <xf numFmtId="4" fontId="12" fillId="0" borderId="9" xfId="5" applyNumberFormat="1" applyFont="1"/>
    <xf numFmtId="4" fontId="11" fillId="0" borderId="9" xfId="5" applyNumberFormat="1" applyFont="1"/>
    <xf numFmtId="4" fontId="12" fillId="0" borderId="9" xfId="5" applyNumberFormat="1" applyFont="1" applyAlignment="1">
      <alignment horizontal="right"/>
    </xf>
    <xf numFmtId="4" fontId="11" fillId="0" borderId="9" xfId="5" applyNumberFormat="1" applyFont="1" applyAlignment="1">
      <alignment horizontal="right"/>
    </xf>
    <xf numFmtId="0" fontId="1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/>
    <xf numFmtId="0" fontId="17" fillId="0" borderId="9" xfId="1" applyFont="1" applyAlignment="1" applyProtection="1">
      <alignment horizontal="center" wrapText="1"/>
      <protection locked="0"/>
    </xf>
    <xf numFmtId="0" fontId="11" fillId="2" borderId="9" xfId="0" applyFont="1" applyFill="1" applyBorder="1" applyAlignment="1">
      <alignment horizontal="center" vertical="center"/>
    </xf>
    <xf numFmtId="0" fontId="10" fillId="0" borderId="9" xfId="0" applyFont="1" applyBorder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11" xfId="0" applyFont="1" applyBorder="1"/>
    <xf numFmtId="0" fontId="6" fillId="2" borderId="12" xfId="0" applyFont="1" applyFill="1" applyBorder="1" applyAlignment="1">
      <alignment horizontal="center" vertical="center"/>
    </xf>
    <xf numFmtId="0" fontId="10" fillId="0" borderId="13" xfId="0" applyFont="1" applyBorder="1"/>
    <xf numFmtId="0" fontId="6" fillId="2" borderId="14" xfId="0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16" xfId="0" applyFont="1" applyBorder="1"/>
    <xf numFmtId="0" fontId="6" fillId="2" borderId="19" xfId="0" applyFont="1" applyFill="1" applyBorder="1" applyAlignment="1">
      <alignment horizontal="center" vertical="center"/>
    </xf>
    <xf numFmtId="0" fontId="10" fillId="0" borderId="17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0" fillId="0" borderId="23" xfId="0" applyFont="1" applyBorder="1"/>
    <xf numFmtId="4" fontId="17" fillId="0" borderId="9" xfId="1" applyNumberFormat="1" applyFont="1" applyBorder="1" applyAlignment="1" applyProtection="1">
      <alignment horizontal="right" vertical="top" wrapText="1"/>
      <protection locked="0"/>
    </xf>
  </cellXfs>
  <cellStyles count="8">
    <cellStyle name="Millares 2" xfId="4" xr:uid="{8DE5D80F-E454-4B2A-8F74-E6996BD23206}"/>
    <cellStyle name="Normal" xfId="0" builtinId="0"/>
    <cellStyle name="Normal 2" xfId="7" xr:uid="{398E716E-75C1-4623-9600-1CE73239DEF3}"/>
    <cellStyle name="Normal 2 2" xfId="1" xr:uid="{D9AD2FED-AAAD-4F7D-8985-782170C42C7C}"/>
    <cellStyle name="Normal 2 3" xfId="5" xr:uid="{E0F25F8F-7DB5-4CB5-BB6D-EE8345A3ADA2}"/>
    <cellStyle name="Normal 3 2" xfId="6" xr:uid="{B99E38D7-B8F9-4405-BA0B-1A99749727D0}"/>
    <cellStyle name="Normal 3 3" xfId="2" xr:uid="{2BBC6940-641F-4857-937A-C510C63FA958}"/>
    <cellStyle name="Porcentaje 2" xfId="3" xr:uid="{833E063A-66A8-40D3-8439-81679A007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1"/>
  <sheetViews>
    <sheetView workbookViewId="0">
      <selection activeCell="C32" sqref="C32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5"/>
      <c r="B1" s="35" t="s">
        <v>585</v>
      </c>
      <c r="C1" s="74" t="s">
        <v>0</v>
      </c>
      <c r="D1" s="75">
        <v>2024</v>
      </c>
    </row>
    <row r="2" spans="1:4" ht="11.25" customHeight="1" x14ac:dyDescent="0.25">
      <c r="A2" s="36"/>
      <c r="B2" s="36" t="s">
        <v>1</v>
      </c>
      <c r="C2" s="76" t="s">
        <v>2</v>
      </c>
      <c r="D2" s="77" t="s">
        <v>3</v>
      </c>
    </row>
    <row r="3" spans="1:4" ht="11.25" customHeight="1" x14ac:dyDescent="0.25">
      <c r="A3" s="36"/>
      <c r="B3" s="36" t="s">
        <v>586</v>
      </c>
      <c r="C3" s="76" t="s">
        <v>4</v>
      </c>
      <c r="D3" s="78">
        <v>4</v>
      </c>
    </row>
    <row r="4" spans="1:4" ht="11.25" customHeight="1" x14ac:dyDescent="0.25">
      <c r="A4" s="37"/>
      <c r="B4" s="37" t="s">
        <v>5</v>
      </c>
      <c r="C4" s="79"/>
      <c r="D4" s="80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3" spans="1:2" ht="15" customHeight="1" x14ac:dyDescent="0.25">
      <c r="B33" s="10"/>
    </row>
    <row r="34" spans="1:2" ht="15" customHeight="1" x14ac:dyDescent="0.25">
      <c r="B34" s="10"/>
    </row>
    <row r="35" spans="1:2" ht="9.75" customHeight="1" x14ac:dyDescent="0.25">
      <c r="A35" s="9" t="s">
        <v>56</v>
      </c>
      <c r="B35" s="81" t="s">
        <v>57</v>
      </c>
    </row>
    <row r="36" spans="1:2" ht="9.75" customHeight="1" x14ac:dyDescent="0.25">
      <c r="A36" s="9" t="s">
        <v>58</v>
      </c>
      <c r="B36" s="81" t="s">
        <v>59</v>
      </c>
    </row>
    <row r="37" spans="1:2" ht="9.75" customHeight="1" x14ac:dyDescent="0.25">
      <c r="A37" s="6"/>
      <c r="B37" s="10"/>
    </row>
    <row r="38" spans="1:2" ht="9.75" customHeight="1" x14ac:dyDescent="0.25">
      <c r="A38" s="6"/>
      <c r="B38" s="7" t="s">
        <v>60</v>
      </c>
    </row>
    <row r="39" spans="1:2" ht="9.75" customHeight="1" x14ac:dyDescent="0.25">
      <c r="A39" s="6" t="s">
        <v>61</v>
      </c>
      <c r="B39" s="81" t="s">
        <v>62</v>
      </c>
    </row>
    <row r="40" spans="1:2" ht="9.75" customHeight="1" x14ac:dyDescent="0.25">
      <c r="A40" s="6"/>
      <c r="B40" s="81" t="s">
        <v>63</v>
      </c>
    </row>
    <row r="41" spans="1:2" ht="9.75" customHeight="1" x14ac:dyDescent="0.25">
      <c r="A41" s="6"/>
      <c r="B41" s="11" t="s">
        <v>64</v>
      </c>
    </row>
    <row r="42" spans="1:2" ht="9.75" customHeight="1" x14ac:dyDescent="0.25">
      <c r="A42" s="6"/>
      <c r="B42" s="11" t="s">
        <v>65</v>
      </c>
    </row>
    <row r="43" spans="1:2" ht="9.75" customHeight="1" x14ac:dyDescent="0.25">
      <c r="A43" s="12"/>
      <c r="B43" s="13"/>
    </row>
    <row r="44" spans="1:2" ht="9.75" customHeight="1" x14ac:dyDescent="0.25">
      <c r="A44" s="1"/>
      <c r="B44" s="1"/>
    </row>
    <row r="45" spans="1:2" ht="32.25" customHeight="1" x14ac:dyDescent="0.25">
      <c r="A45" s="158" t="s">
        <v>66</v>
      </c>
      <c r="B45" s="159"/>
    </row>
    <row r="51" spans="2:5" ht="23.25" x14ac:dyDescent="0.25">
      <c r="B51" s="106" t="s">
        <v>587</v>
      </c>
      <c r="C51" s="160" t="s">
        <v>588</v>
      </c>
      <c r="D51" s="160"/>
      <c r="E51" s="160"/>
    </row>
  </sheetData>
  <mergeCells count="2">
    <mergeCell ref="A45:B45"/>
    <mergeCell ref="C51:E51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0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2"/>
  <sheetViews>
    <sheetView zoomScaleNormal="100" workbookViewId="0">
      <selection activeCell="K22" sqref="K22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7.140625" customWidth="1"/>
    <col min="6" max="6" width="9.140625" customWidth="1"/>
    <col min="7" max="7" width="16.42578125" customWidth="1"/>
    <col min="8" max="8" width="18.5703125" customWidth="1"/>
    <col min="9" max="26" width="9.140625" customWidth="1"/>
  </cols>
  <sheetData>
    <row r="1" spans="1:5" ht="11.25" customHeight="1" x14ac:dyDescent="0.25">
      <c r="A1" s="161" t="str">
        <f>'Notas a los Edos Financieros'!B1</f>
        <v>INSTITUTO CULTURAL DE LEÓN</v>
      </c>
      <c r="B1" s="162"/>
      <c r="C1" s="162"/>
      <c r="D1" s="89" t="s">
        <v>0</v>
      </c>
      <c r="E1" s="83">
        <f>'Notas a los Edos Financieros'!D1</f>
        <v>2024</v>
      </c>
    </row>
    <row r="2" spans="1:5" ht="11.25" customHeight="1" x14ac:dyDescent="0.25">
      <c r="A2" s="161" t="s">
        <v>67</v>
      </c>
      <c r="B2" s="162"/>
      <c r="C2" s="162"/>
      <c r="D2" s="89" t="s">
        <v>2</v>
      </c>
      <c r="E2" s="83" t="str">
        <f>'Notas a los Edos Financieros'!D2</f>
        <v>Trimestral</v>
      </c>
    </row>
    <row r="3" spans="1:5" ht="11.25" customHeight="1" x14ac:dyDescent="0.25">
      <c r="A3" s="161" t="str">
        <f>+'Notas a los Edos Financieros'!B3</f>
        <v>Del 01 de Enero al 31 de Diciembre de 2024</v>
      </c>
      <c r="B3" s="162"/>
      <c r="C3" s="162"/>
      <c r="D3" s="89" t="s">
        <v>4</v>
      </c>
      <c r="E3" s="83">
        <f>'Notas a los Edos Financieros'!D3</f>
        <v>4</v>
      </c>
    </row>
    <row r="4" spans="1:5" ht="11.25" customHeight="1" x14ac:dyDescent="0.25">
      <c r="A4" s="161" t="s">
        <v>5</v>
      </c>
      <c r="B4" s="162"/>
      <c r="C4" s="162"/>
      <c r="D4" s="90"/>
      <c r="E4" s="90"/>
    </row>
    <row r="5" spans="1:5" ht="9.75" customHeight="1" x14ac:dyDescent="0.25">
      <c r="A5" s="84" t="s">
        <v>68</v>
      </c>
      <c r="B5" s="85"/>
      <c r="C5" s="85"/>
      <c r="D5" s="91"/>
      <c r="E5" s="85"/>
    </row>
    <row r="6" spans="1:5" ht="9.75" customHeight="1" x14ac:dyDescent="0.25">
      <c r="A6" s="14"/>
      <c r="B6" s="14"/>
      <c r="C6" s="14"/>
      <c r="D6" s="18"/>
      <c r="E6" s="14"/>
    </row>
    <row r="7" spans="1:5" ht="9.75" customHeight="1" x14ac:dyDescent="0.25">
      <c r="A7" s="85" t="s">
        <v>69</v>
      </c>
      <c r="B7" s="85"/>
      <c r="C7" s="85"/>
      <c r="D7" s="91"/>
      <c r="E7" s="85"/>
    </row>
    <row r="8" spans="1:5" ht="9.75" customHeight="1" x14ac:dyDescent="0.25">
      <c r="A8" s="86" t="s">
        <v>70</v>
      </c>
      <c r="B8" s="86" t="s">
        <v>71</v>
      </c>
      <c r="C8" s="92" t="s">
        <v>72</v>
      </c>
      <c r="D8" s="93" t="s">
        <v>73</v>
      </c>
      <c r="E8" s="92" t="s">
        <v>74</v>
      </c>
    </row>
    <row r="9" spans="1:5" ht="9.75" customHeight="1" x14ac:dyDescent="0.25">
      <c r="A9" s="19">
        <v>4000</v>
      </c>
      <c r="B9" s="20" t="s">
        <v>11</v>
      </c>
      <c r="C9" s="21">
        <f>+C10+C79</f>
        <v>105178004.72</v>
      </c>
      <c r="D9" s="142">
        <f>+D10+D79</f>
        <v>1</v>
      </c>
      <c r="E9" s="14"/>
    </row>
    <row r="10" spans="1:5" ht="9.75" customHeight="1" x14ac:dyDescent="0.25">
      <c r="A10" s="19">
        <v>4100</v>
      </c>
      <c r="B10" s="20" t="s">
        <v>75</v>
      </c>
      <c r="C10" s="21">
        <f>+C11+C21+C27+C30+C36+C39+C48</f>
        <v>16262423.550000001</v>
      </c>
      <c r="D10" s="22">
        <f>+C10/C9</f>
        <v>0.15461810283711952</v>
      </c>
      <c r="E10" s="14"/>
    </row>
    <row r="11" spans="1:5" ht="11.25" customHeight="1" x14ac:dyDescent="0.25">
      <c r="A11" s="19">
        <v>4110</v>
      </c>
      <c r="B11" s="20" t="s">
        <v>76</v>
      </c>
      <c r="C11" s="21">
        <f>SUM(C12:C20)</f>
        <v>0</v>
      </c>
      <c r="D11" s="22" t="str">
        <f t="shared" ref="D11:D20" si="0">IFERROR(C11/$C$12,"")</f>
        <v/>
      </c>
      <c r="E11" s="14"/>
    </row>
    <row r="12" spans="1:5" ht="9.75" customHeight="1" x14ac:dyDescent="0.25">
      <c r="A12" s="23">
        <v>4111</v>
      </c>
      <c r="B12" s="1" t="s">
        <v>77</v>
      </c>
      <c r="C12" s="24">
        <v>0</v>
      </c>
      <c r="D12" s="22" t="str">
        <f t="shared" si="0"/>
        <v/>
      </c>
      <c r="E12" s="14"/>
    </row>
    <row r="13" spans="1:5" ht="9.75" customHeight="1" x14ac:dyDescent="0.25">
      <c r="A13" s="23">
        <v>4112</v>
      </c>
      <c r="B13" s="1" t="s">
        <v>78</v>
      </c>
      <c r="C13" s="24">
        <v>0</v>
      </c>
      <c r="D13" s="22" t="str">
        <f t="shared" si="0"/>
        <v/>
      </c>
      <c r="E13" s="14"/>
    </row>
    <row r="14" spans="1:5" ht="9.75" customHeight="1" x14ac:dyDescent="0.25">
      <c r="A14" s="23">
        <v>4113</v>
      </c>
      <c r="B14" s="1" t="s">
        <v>79</v>
      </c>
      <c r="C14" s="24">
        <v>0</v>
      </c>
      <c r="D14" s="22" t="str">
        <f t="shared" si="0"/>
        <v/>
      </c>
      <c r="E14" s="14"/>
    </row>
    <row r="15" spans="1:5" ht="9.75" customHeight="1" x14ac:dyDescent="0.25">
      <c r="A15" s="23">
        <v>4114</v>
      </c>
      <c r="B15" s="1" t="s">
        <v>80</v>
      </c>
      <c r="C15" s="24">
        <v>0</v>
      </c>
      <c r="D15" s="22" t="str">
        <f t="shared" si="0"/>
        <v/>
      </c>
      <c r="E15" s="14"/>
    </row>
    <row r="16" spans="1:5" ht="9.75" customHeight="1" x14ac:dyDescent="0.25">
      <c r="A16" s="23">
        <v>4115</v>
      </c>
      <c r="B16" s="1" t="s">
        <v>81</v>
      </c>
      <c r="C16" s="24">
        <v>0</v>
      </c>
      <c r="D16" s="22" t="str">
        <f t="shared" si="0"/>
        <v/>
      </c>
      <c r="E16" s="14"/>
    </row>
    <row r="17" spans="1:5" ht="9.75" customHeight="1" x14ac:dyDescent="0.25">
      <c r="A17" s="23">
        <v>4116</v>
      </c>
      <c r="B17" s="1" t="s">
        <v>82</v>
      </c>
      <c r="C17" s="24">
        <v>0</v>
      </c>
      <c r="D17" s="22" t="str">
        <f t="shared" si="0"/>
        <v/>
      </c>
      <c r="E17" s="14"/>
    </row>
    <row r="18" spans="1:5" ht="9.75" customHeight="1" x14ac:dyDescent="0.25">
      <c r="A18" s="23">
        <v>4117</v>
      </c>
      <c r="B18" s="1" t="s">
        <v>83</v>
      </c>
      <c r="C18" s="24">
        <v>0</v>
      </c>
      <c r="D18" s="22" t="str">
        <f t="shared" si="0"/>
        <v/>
      </c>
      <c r="E18" s="14"/>
    </row>
    <row r="19" spans="1:5" ht="9.75" customHeight="1" x14ac:dyDescent="0.25">
      <c r="A19" s="23">
        <v>4118</v>
      </c>
      <c r="B19" s="25" t="s">
        <v>84</v>
      </c>
      <c r="C19" s="24">
        <v>0</v>
      </c>
      <c r="D19" s="22" t="str">
        <f t="shared" si="0"/>
        <v/>
      </c>
      <c r="E19" s="14"/>
    </row>
    <row r="20" spans="1:5" ht="9.75" customHeight="1" x14ac:dyDescent="0.25">
      <c r="A20" s="23">
        <v>4119</v>
      </c>
      <c r="B20" s="1" t="s">
        <v>85</v>
      </c>
      <c r="C20" s="24">
        <v>0</v>
      </c>
      <c r="D20" s="22" t="str">
        <f t="shared" si="0"/>
        <v/>
      </c>
      <c r="E20" s="14"/>
    </row>
    <row r="21" spans="1:5" ht="9.75" customHeight="1" x14ac:dyDescent="0.25">
      <c r="A21" s="19">
        <v>4120</v>
      </c>
      <c r="B21" s="20" t="s">
        <v>86</v>
      </c>
      <c r="C21" s="21">
        <f>SUM(C22:C26)</f>
        <v>0</v>
      </c>
      <c r="D21" s="22" t="str">
        <f t="shared" ref="D21:D26" si="1">IFERROR(C21/$C$21,"")</f>
        <v/>
      </c>
      <c r="E21" s="14"/>
    </row>
    <row r="22" spans="1:5" ht="9.75" customHeight="1" x14ac:dyDescent="0.25">
      <c r="A22" s="23">
        <v>4121</v>
      </c>
      <c r="B22" s="1" t="s">
        <v>87</v>
      </c>
      <c r="C22" s="24">
        <v>0</v>
      </c>
      <c r="D22" s="22" t="str">
        <f t="shared" si="1"/>
        <v/>
      </c>
      <c r="E22" s="14"/>
    </row>
    <row r="23" spans="1:5" ht="9.75" customHeight="1" x14ac:dyDescent="0.25">
      <c r="A23" s="23">
        <v>4122</v>
      </c>
      <c r="B23" s="1" t="s">
        <v>88</v>
      </c>
      <c r="C23" s="24">
        <v>0</v>
      </c>
      <c r="D23" s="22" t="str">
        <f t="shared" si="1"/>
        <v/>
      </c>
      <c r="E23" s="14"/>
    </row>
    <row r="24" spans="1:5" ht="9.75" customHeight="1" x14ac:dyDescent="0.25">
      <c r="A24" s="23">
        <v>4123</v>
      </c>
      <c r="B24" s="1" t="s">
        <v>89</v>
      </c>
      <c r="C24" s="24">
        <v>0</v>
      </c>
      <c r="D24" s="22" t="str">
        <f t="shared" si="1"/>
        <v/>
      </c>
      <c r="E24" s="14"/>
    </row>
    <row r="25" spans="1:5" ht="9.75" customHeight="1" x14ac:dyDescent="0.25">
      <c r="A25" s="23">
        <v>4124</v>
      </c>
      <c r="B25" s="1" t="s">
        <v>90</v>
      </c>
      <c r="C25" s="24">
        <v>0</v>
      </c>
      <c r="D25" s="22" t="str">
        <f t="shared" si="1"/>
        <v/>
      </c>
      <c r="E25" s="14"/>
    </row>
    <row r="26" spans="1:5" ht="9.75" customHeight="1" x14ac:dyDescent="0.25">
      <c r="A26" s="23">
        <v>4129</v>
      </c>
      <c r="B26" s="1" t="s">
        <v>91</v>
      </c>
      <c r="C26" s="24">
        <v>0</v>
      </c>
      <c r="D26" s="22" t="str">
        <f t="shared" si="1"/>
        <v/>
      </c>
      <c r="E26" s="14"/>
    </row>
    <row r="27" spans="1:5" ht="9.75" customHeight="1" x14ac:dyDescent="0.25">
      <c r="A27" s="19">
        <v>4130</v>
      </c>
      <c r="B27" s="20" t="s">
        <v>92</v>
      </c>
      <c r="C27" s="21">
        <f>SUM(C28:C29)</f>
        <v>0</v>
      </c>
      <c r="D27" s="22" t="str">
        <f t="shared" ref="D27:D29" si="2">IFERROR(C27/$C$27,"")</f>
        <v/>
      </c>
      <c r="E27" s="14"/>
    </row>
    <row r="28" spans="1:5" ht="9.75" customHeight="1" x14ac:dyDescent="0.25">
      <c r="A28" s="23">
        <v>4131</v>
      </c>
      <c r="B28" s="1" t="s">
        <v>93</v>
      </c>
      <c r="C28" s="24">
        <v>0</v>
      </c>
      <c r="D28" s="22" t="str">
        <f t="shared" si="2"/>
        <v/>
      </c>
      <c r="E28" s="14"/>
    </row>
    <row r="29" spans="1:5" ht="9.75" customHeight="1" x14ac:dyDescent="0.25">
      <c r="A29" s="23">
        <v>4132</v>
      </c>
      <c r="B29" s="25" t="s">
        <v>94</v>
      </c>
      <c r="C29" s="24">
        <v>0</v>
      </c>
      <c r="D29" s="22" t="str">
        <f t="shared" si="2"/>
        <v/>
      </c>
      <c r="E29" s="14"/>
    </row>
    <row r="30" spans="1:5" ht="9.75" customHeight="1" x14ac:dyDescent="0.25">
      <c r="A30" s="19">
        <v>4140</v>
      </c>
      <c r="B30" s="20" t="s">
        <v>95</v>
      </c>
      <c r="C30" s="21">
        <f>SUM(C31:C35)</f>
        <v>0</v>
      </c>
      <c r="D30" s="22" t="str">
        <f t="shared" ref="D30:D35" si="3">IFERROR(C30/$C$30,"")</f>
        <v/>
      </c>
      <c r="E30" s="14"/>
    </row>
    <row r="31" spans="1:5" ht="9.75" customHeight="1" x14ac:dyDescent="0.25">
      <c r="A31" s="23">
        <v>4141</v>
      </c>
      <c r="B31" s="1" t="s">
        <v>96</v>
      </c>
      <c r="C31" s="24">
        <v>0</v>
      </c>
      <c r="D31" s="22" t="str">
        <f t="shared" si="3"/>
        <v/>
      </c>
      <c r="E31" s="14"/>
    </row>
    <row r="32" spans="1:5" ht="9.75" customHeight="1" x14ac:dyDescent="0.25">
      <c r="A32" s="23">
        <v>4143</v>
      </c>
      <c r="B32" s="1" t="s">
        <v>97</v>
      </c>
      <c r="C32" s="24">
        <v>0</v>
      </c>
      <c r="D32" s="22" t="str">
        <f t="shared" si="3"/>
        <v/>
      </c>
      <c r="E32" s="14"/>
    </row>
    <row r="33" spans="1:5" ht="9.75" customHeight="1" x14ac:dyDescent="0.25">
      <c r="A33" s="23">
        <v>4144</v>
      </c>
      <c r="B33" s="1" t="s">
        <v>98</v>
      </c>
      <c r="C33" s="24">
        <v>0</v>
      </c>
      <c r="D33" s="22" t="str">
        <f t="shared" si="3"/>
        <v/>
      </c>
      <c r="E33" s="14"/>
    </row>
    <row r="34" spans="1:5" ht="9.75" customHeight="1" x14ac:dyDescent="0.25">
      <c r="A34" s="23">
        <v>4145</v>
      </c>
      <c r="B34" s="25" t="s">
        <v>99</v>
      </c>
      <c r="C34" s="24">
        <v>0</v>
      </c>
      <c r="D34" s="22" t="str">
        <f t="shared" si="3"/>
        <v/>
      </c>
      <c r="E34" s="14"/>
    </row>
    <row r="35" spans="1:5" ht="9.75" customHeight="1" x14ac:dyDescent="0.25">
      <c r="A35" s="23">
        <v>4149</v>
      </c>
      <c r="B35" s="1" t="s">
        <v>100</v>
      </c>
      <c r="C35" s="24">
        <v>0</v>
      </c>
      <c r="D35" s="22" t="str">
        <f t="shared" si="3"/>
        <v/>
      </c>
      <c r="E35" s="14"/>
    </row>
    <row r="36" spans="1:5" ht="9.75" customHeight="1" x14ac:dyDescent="0.25">
      <c r="A36" s="19">
        <v>4150</v>
      </c>
      <c r="B36" s="20" t="s">
        <v>101</v>
      </c>
      <c r="C36" s="21">
        <f>SUM(C37:C38)</f>
        <v>0</v>
      </c>
      <c r="D36" s="22" t="str">
        <f t="shared" ref="D36:D38" si="4">IFERROR(C36/$C$36,"")</f>
        <v/>
      </c>
      <c r="E36" s="14"/>
    </row>
    <row r="37" spans="1:5" ht="9.75" customHeight="1" x14ac:dyDescent="0.25">
      <c r="A37" s="23">
        <v>4151</v>
      </c>
      <c r="B37" s="1" t="s">
        <v>101</v>
      </c>
      <c r="C37" s="24">
        <v>0</v>
      </c>
      <c r="D37" s="22" t="str">
        <f t="shared" si="4"/>
        <v/>
      </c>
      <c r="E37" s="14"/>
    </row>
    <row r="38" spans="1:5" ht="9.75" customHeight="1" x14ac:dyDescent="0.25">
      <c r="A38" s="23">
        <v>4154</v>
      </c>
      <c r="B38" s="25" t="s">
        <v>102</v>
      </c>
      <c r="C38" s="24">
        <v>0</v>
      </c>
      <c r="D38" s="22" t="str">
        <f t="shared" si="4"/>
        <v/>
      </c>
      <c r="E38" s="14"/>
    </row>
    <row r="39" spans="1:5" ht="9.75" customHeight="1" x14ac:dyDescent="0.25">
      <c r="A39" s="19">
        <v>4160</v>
      </c>
      <c r="B39" s="20" t="s">
        <v>103</v>
      </c>
      <c r="C39" s="21">
        <f>SUM(C40:C47)</f>
        <v>0</v>
      </c>
      <c r="D39" s="22" t="str">
        <f t="shared" ref="D39:D47" si="5">IFERROR(C39/$C$39,"")</f>
        <v/>
      </c>
      <c r="E39" s="14"/>
    </row>
    <row r="40" spans="1:5" ht="9.75" customHeight="1" x14ac:dyDescent="0.25">
      <c r="A40" s="23">
        <v>4161</v>
      </c>
      <c r="B40" s="1" t="s">
        <v>104</v>
      </c>
      <c r="C40" s="24">
        <v>0</v>
      </c>
      <c r="D40" s="22" t="str">
        <f t="shared" si="5"/>
        <v/>
      </c>
      <c r="E40" s="14"/>
    </row>
    <row r="41" spans="1:5" ht="9.75" customHeight="1" x14ac:dyDescent="0.25">
      <c r="A41" s="23">
        <v>4162</v>
      </c>
      <c r="B41" s="1" t="s">
        <v>105</v>
      </c>
      <c r="C41" s="24">
        <v>0</v>
      </c>
      <c r="D41" s="22" t="str">
        <f t="shared" si="5"/>
        <v/>
      </c>
      <c r="E41" s="14"/>
    </row>
    <row r="42" spans="1:5" ht="9.75" customHeight="1" x14ac:dyDescent="0.25">
      <c r="A42" s="23">
        <v>4163</v>
      </c>
      <c r="B42" s="1" t="s">
        <v>106</v>
      </c>
      <c r="C42" s="24">
        <v>0</v>
      </c>
      <c r="D42" s="22" t="str">
        <f t="shared" si="5"/>
        <v/>
      </c>
      <c r="E42" s="14"/>
    </row>
    <row r="43" spans="1:5" ht="9.75" customHeight="1" x14ac:dyDescent="0.25">
      <c r="A43" s="23">
        <v>4164</v>
      </c>
      <c r="B43" s="1" t="s">
        <v>107</v>
      </c>
      <c r="C43" s="24">
        <v>0</v>
      </c>
      <c r="D43" s="22" t="str">
        <f t="shared" si="5"/>
        <v/>
      </c>
      <c r="E43" s="14"/>
    </row>
    <row r="44" spans="1:5" ht="9.75" customHeight="1" x14ac:dyDescent="0.25">
      <c r="A44" s="23">
        <v>4165</v>
      </c>
      <c r="B44" s="1" t="s">
        <v>108</v>
      </c>
      <c r="C44" s="24">
        <v>0</v>
      </c>
      <c r="D44" s="22" t="str">
        <f t="shared" si="5"/>
        <v/>
      </c>
      <c r="E44" s="14"/>
    </row>
    <row r="45" spans="1:5" ht="9.75" customHeight="1" x14ac:dyDescent="0.25">
      <c r="A45" s="23">
        <v>4166</v>
      </c>
      <c r="B45" s="25" t="s">
        <v>109</v>
      </c>
      <c r="C45" s="24">
        <v>0</v>
      </c>
      <c r="D45" s="22" t="str">
        <f t="shared" si="5"/>
        <v/>
      </c>
      <c r="E45" s="14"/>
    </row>
    <row r="46" spans="1:5" ht="9.75" customHeight="1" x14ac:dyDescent="0.25">
      <c r="A46" s="23">
        <v>4168</v>
      </c>
      <c r="B46" s="1" t="s">
        <v>110</v>
      </c>
      <c r="C46" s="24">
        <v>0</v>
      </c>
      <c r="D46" s="22" t="str">
        <f t="shared" si="5"/>
        <v/>
      </c>
      <c r="E46" s="14"/>
    </row>
    <row r="47" spans="1:5" ht="9.75" customHeight="1" x14ac:dyDescent="0.25">
      <c r="A47" s="23">
        <v>4169</v>
      </c>
      <c r="B47" s="1" t="s">
        <v>111</v>
      </c>
      <c r="C47" s="24">
        <v>0</v>
      </c>
      <c r="D47" s="22" t="str">
        <f t="shared" si="5"/>
        <v/>
      </c>
      <c r="E47" s="14"/>
    </row>
    <row r="48" spans="1:5" ht="9.75" customHeight="1" x14ac:dyDescent="0.25">
      <c r="A48" s="19">
        <v>4170</v>
      </c>
      <c r="B48" s="20" t="s">
        <v>112</v>
      </c>
      <c r="C48" s="21">
        <f>SUM(C49:C51)</f>
        <v>16262423.550000001</v>
      </c>
      <c r="D48" s="22">
        <f t="shared" ref="D48:D51" si="6">IFERROR(C48/$C$48,"")</f>
        <v>1</v>
      </c>
      <c r="E48" s="14"/>
    </row>
    <row r="49" spans="1:5" ht="9.75" customHeight="1" x14ac:dyDescent="0.25">
      <c r="A49" s="23">
        <v>4171</v>
      </c>
      <c r="B49" s="1" t="s">
        <v>113</v>
      </c>
      <c r="C49" s="24">
        <v>0</v>
      </c>
      <c r="D49" s="22">
        <f t="shared" si="6"/>
        <v>0</v>
      </c>
      <c r="E49" s="14"/>
    </row>
    <row r="50" spans="1:5" ht="9.75" customHeight="1" x14ac:dyDescent="0.25">
      <c r="A50" s="23">
        <v>4172</v>
      </c>
      <c r="B50" s="1" t="s">
        <v>114</v>
      </c>
      <c r="C50" s="24">
        <v>0</v>
      </c>
      <c r="D50" s="22">
        <f t="shared" si="6"/>
        <v>0</v>
      </c>
      <c r="E50" s="14"/>
    </row>
    <row r="51" spans="1:5" ht="9.75" customHeight="1" x14ac:dyDescent="0.25">
      <c r="A51" s="23">
        <v>4173</v>
      </c>
      <c r="B51" s="25" t="s">
        <v>115</v>
      </c>
      <c r="C51" s="21">
        <f>SUM(C52:C73)</f>
        <v>16262423.550000001</v>
      </c>
      <c r="D51" s="22">
        <f t="shared" si="6"/>
        <v>1</v>
      </c>
      <c r="E51" s="14"/>
    </row>
    <row r="52" spans="1:5" ht="9.75" customHeight="1" x14ac:dyDescent="0.25">
      <c r="A52" s="139" t="s">
        <v>591</v>
      </c>
      <c r="B52" s="140" t="s">
        <v>592</v>
      </c>
      <c r="C52" s="141">
        <v>2988465.2</v>
      </c>
      <c r="D52" s="22"/>
      <c r="E52" s="14"/>
    </row>
    <row r="53" spans="1:5" ht="9.75" customHeight="1" x14ac:dyDescent="0.25">
      <c r="A53" s="139" t="s">
        <v>593</v>
      </c>
      <c r="B53" s="140" t="s">
        <v>594</v>
      </c>
      <c r="C53" s="141">
        <v>1485793.85</v>
      </c>
      <c r="D53" s="22"/>
      <c r="E53" s="14"/>
    </row>
    <row r="54" spans="1:5" ht="9.75" customHeight="1" x14ac:dyDescent="0.25">
      <c r="A54" s="139" t="s">
        <v>595</v>
      </c>
      <c r="B54" s="140" t="s">
        <v>596</v>
      </c>
      <c r="C54" s="141">
        <v>1953137</v>
      </c>
      <c r="D54" s="22"/>
      <c r="E54" s="14"/>
    </row>
    <row r="55" spans="1:5" ht="9.75" customHeight="1" x14ac:dyDescent="0.25">
      <c r="A55" s="139" t="s">
        <v>597</v>
      </c>
      <c r="B55" s="140" t="s">
        <v>598</v>
      </c>
      <c r="C55" s="141">
        <v>423445.8</v>
      </c>
      <c r="D55" s="22"/>
      <c r="E55" s="14"/>
    </row>
    <row r="56" spans="1:5" ht="9.75" customHeight="1" x14ac:dyDescent="0.25">
      <c r="A56" s="139" t="s">
        <v>599</v>
      </c>
      <c r="B56" s="140" t="s">
        <v>600</v>
      </c>
      <c r="C56" s="141">
        <v>1988327.57</v>
      </c>
      <c r="D56" s="22"/>
      <c r="E56" s="14"/>
    </row>
    <row r="57" spans="1:5" ht="9.75" customHeight="1" x14ac:dyDescent="0.25">
      <c r="A57" s="139" t="s">
        <v>601</v>
      </c>
      <c r="B57" s="140" t="s">
        <v>602</v>
      </c>
      <c r="C57" s="141">
        <v>92204</v>
      </c>
      <c r="D57" s="22"/>
      <c r="E57" s="14"/>
    </row>
    <row r="58" spans="1:5" ht="9.75" customHeight="1" x14ac:dyDescent="0.25">
      <c r="A58" s="139" t="s">
        <v>1385</v>
      </c>
      <c r="B58" s="140" t="s">
        <v>1386</v>
      </c>
      <c r="C58" s="141">
        <v>31300</v>
      </c>
      <c r="D58" s="22"/>
      <c r="E58" s="14"/>
    </row>
    <row r="59" spans="1:5" ht="9.75" customHeight="1" x14ac:dyDescent="0.25">
      <c r="A59" s="139" t="s">
        <v>603</v>
      </c>
      <c r="B59" s="140" t="s">
        <v>604</v>
      </c>
      <c r="C59" s="141">
        <v>193150</v>
      </c>
      <c r="D59" s="22"/>
      <c r="E59" s="14"/>
    </row>
    <row r="60" spans="1:5" ht="9.75" customHeight="1" x14ac:dyDescent="0.25">
      <c r="A60" s="139" t="s">
        <v>605</v>
      </c>
      <c r="B60" s="140" t="s">
        <v>606</v>
      </c>
      <c r="C60" s="141">
        <v>11500</v>
      </c>
      <c r="D60" s="22"/>
      <c r="E60" s="14"/>
    </row>
    <row r="61" spans="1:5" ht="9.75" customHeight="1" x14ac:dyDescent="0.25">
      <c r="A61" s="139" t="s">
        <v>607</v>
      </c>
      <c r="B61" s="140" t="s">
        <v>608</v>
      </c>
      <c r="C61" s="141">
        <v>10545</v>
      </c>
      <c r="D61" s="22"/>
      <c r="E61" s="14"/>
    </row>
    <row r="62" spans="1:5" ht="9.75" customHeight="1" x14ac:dyDescent="0.25">
      <c r="A62" s="139" t="s">
        <v>609</v>
      </c>
      <c r="B62" s="140" t="s">
        <v>610</v>
      </c>
      <c r="C62" s="141">
        <v>11466.81</v>
      </c>
      <c r="D62" s="22"/>
      <c r="E62" s="14"/>
    </row>
    <row r="63" spans="1:5" ht="9.75" customHeight="1" x14ac:dyDescent="0.25">
      <c r="A63" s="139" t="s">
        <v>611</v>
      </c>
      <c r="B63" s="140" t="s">
        <v>612</v>
      </c>
      <c r="C63" s="141">
        <v>46577.59</v>
      </c>
      <c r="D63" s="22"/>
      <c r="E63" s="14"/>
    </row>
    <row r="64" spans="1:5" ht="9.75" customHeight="1" x14ac:dyDescent="0.25">
      <c r="A64" s="139" t="s">
        <v>613</v>
      </c>
      <c r="B64" s="140" t="s">
        <v>614</v>
      </c>
      <c r="C64" s="141">
        <v>27380.21</v>
      </c>
      <c r="D64" s="22"/>
      <c r="E64" s="14"/>
    </row>
    <row r="65" spans="1:5" ht="9.75" customHeight="1" x14ac:dyDescent="0.25">
      <c r="A65" s="139" t="s">
        <v>615</v>
      </c>
      <c r="B65" s="140" t="s">
        <v>616</v>
      </c>
      <c r="C65" s="141">
        <v>141200</v>
      </c>
      <c r="D65" s="22"/>
      <c r="E65" s="14"/>
    </row>
    <row r="66" spans="1:5" ht="9.75" customHeight="1" x14ac:dyDescent="0.25">
      <c r="A66" s="139" t="s">
        <v>617</v>
      </c>
      <c r="B66" s="140" t="s">
        <v>618</v>
      </c>
      <c r="C66" s="141">
        <v>755894.42</v>
      </c>
      <c r="D66" s="22"/>
      <c r="E66" s="14"/>
    </row>
    <row r="67" spans="1:5" ht="9.75" customHeight="1" x14ac:dyDescent="0.25">
      <c r="A67" s="139" t="s">
        <v>1387</v>
      </c>
      <c r="B67" s="140" t="s">
        <v>1388</v>
      </c>
      <c r="C67" s="141">
        <v>33333.33</v>
      </c>
      <c r="D67" s="22"/>
      <c r="E67" s="14"/>
    </row>
    <row r="68" spans="1:5" ht="9.75" customHeight="1" x14ac:dyDescent="0.25">
      <c r="A68" s="139" t="s">
        <v>619</v>
      </c>
      <c r="B68" s="140" t="s">
        <v>620</v>
      </c>
      <c r="C68" s="141">
        <v>158000</v>
      </c>
      <c r="D68" s="22"/>
      <c r="E68" s="14"/>
    </row>
    <row r="69" spans="1:5" ht="9.75" customHeight="1" x14ac:dyDescent="0.25">
      <c r="A69" s="139" t="s">
        <v>621</v>
      </c>
      <c r="B69" s="140" t="s">
        <v>622</v>
      </c>
      <c r="C69" s="141">
        <v>5021775.33</v>
      </c>
      <c r="D69" s="22"/>
      <c r="E69" s="14"/>
    </row>
    <row r="70" spans="1:5" ht="9.75" customHeight="1" x14ac:dyDescent="0.25">
      <c r="A70" s="139" t="s">
        <v>623</v>
      </c>
      <c r="B70" s="140" t="s">
        <v>624</v>
      </c>
      <c r="C70" s="141">
        <v>715711.77</v>
      </c>
      <c r="D70" s="22"/>
      <c r="E70" s="14"/>
    </row>
    <row r="71" spans="1:5" ht="9.75" customHeight="1" x14ac:dyDescent="0.25">
      <c r="A71" s="139" t="s">
        <v>625</v>
      </c>
      <c r="B71" s="140" t="s">
        <v>626</v>
      </c>
      <c r="C71" s="141">
        <v>123172.05</v>
      </c>
      <c r="D71" s="22"/>
      <c r="E71" s="14"/>
    </row>
    <row r="72" spans="1:5" ht="9.75" customHeight="1" x14ac:dyDescent="0.25">
      <c r="A72" s="139" t="s">
        <v>627</v>
      </c>
      <c r="B72" s="140" t="s">
        <v>628</v>
      </c>
      <c r="C72" s="141">
        <v>40710</v>
      </c>
      <c r="D72" s="22"/>
      <c r="E72" s="14"/>
    </row>
    <row r="73" spans="1:5" ht="9.75" customHeight="1" x14ac:dyDescent="0.25">
      <c r="A73" s="139" t="s">
        <v>1389</v>
      </c>
      <c r="B73" s="140" t="s">
        <v>1390</v>
      </c>
      <c r="C73" s="141">
        <v>9333.6200000000008</v>
      </c>
      <c r="D73" s="22"/>
      <c r="E73" s="14"/>
    </row>
    <row r="74" spans="1:5" ht="9.75" customHeight="1" x14ac:dyDescent="0.25">
      <c r="A74" s="23">
        <v>4174</v>
      </c>
      <c r="B74" s="25" t="s">
        <v>116</v>
      </c>
      <c r="C74" s="24">
        <v>0</v>
      </c>
      <c r="D74" s="22"/>
      <c r="E74" s="14"/>
    </row>
    <row r="75" spans="1:5" ht="9.75" customHeight="1" x14ac:dyDescent="0.25">
      <c r="A75" s="23">
        <v>4175</v>
      </c>
      <c r="B75" s="25" t="s">
        <v>117</v>
      </c>
      <c r="C75" s="24">
        <v>0</v>
      </c>
      <c r="D75" s="22"/>
      <c r="E75" s="14"/>
    </row>
    <row r="76" spans="1:5" ht="9.75" customHeight="1" x14ac:dyDescent="0.25">
      <c r="A76" s="23">
        <v>4176</v>
      </c>
      <c r="B76" s="25" t="s">
        <v>118</v>
      </c>
      <c r="C76" s="24">
        <v>0</v>
      </c>
      <c r="D76" s="22"/>
      <c r="E76" s="14"/>
    </row>
    <row r="77" spans="1:5" ht="9.75" customHeight="1" x14ac:dyDescent="0.25">
      <c r="A77" s="23">
        <v>4177</v>
      </c>
      <c r="B77" s="25" t="s">
        <v>119</v>
      </c>
      <c r="C77" s="24">
        <v>0</v>
      </c>
      <c r="D77" s="22"/>
      <c r="E77" s="14"/>
    </row>
    <row r="78" spans="1:5" ht="9.75" customHeight="1" x14ac:dyDescent="0.25">
      <c r="A78" s="23">
        <v>4178</v>
      </c>
      <c r="B78" s="25" t="s">
        <v>120</v>
      </c>
      <c r="C78" s="24">
        <v>0</v>
      </c>
      <c r="D78" s="22"/>
      <c r="E78" s="14"/>
    </row>
    <row r="79" spans="1:5" ht="9.75" customHeight="1" x14ac:dyDescent="0.25">
      <c r="A79" s="19">
        <v>4200</v>
      </c>
      <c r="B79" s="26" t="s">
        <v>121</v>
      </c>
      <c r="C79" s="21">
        <f>+C80+C86</f>
        <v>88915581.170000002</v>
      </c>
      <c r="D79" s="22">
        <f>+C79/C9</f>
        <v>0.84538189716288048</v>
      </c>
      <c r="E79" s="14"/>
    </row>
    <row r="80" spans="1:5" ht="9.75" customHeight="1" x14ac:dyDescent="0.25">
      <c r="A80" s="19">
        <v>4210</v>
      </c>
      <c r="B80" s="26" t="s">
        <v>122</v>
      </c>
      <c r="C80" s="21">
        <f>SUM(C81:C85)</f>
        <v>0</v>
      </c>
      <c r="D80" s="22" t="str">
        <f t="shared" ref="D80:D85" si="7">IFERROR(C80/$C$80,"")</f>
        <v/>
      </c>
      <c r="E80" s="14"/>
    </row>
    <row r="81" spans="1:5" ht="9.75" customHeight="1" x14ac:dyDescent="0.25">
      <c r="A81" s="23">
        <v>4211</v>
      </c>
      <c r="B81" s="1" t="s">
        <v>123</v>
      </c>
      <c r="C81" s="24">
        <v>0</v>
      </c>
      <c r="D81" s="22" t="str">
        <f t="shared" si="7"/>
        <v/>
      </c>
      <c r="E81" s="14"/>
    </row>
    <row r="82" spans="1:5" ht="9.75" customHeight="1" x14ac:dyDescent="0.25">
      <c r="A82" s="23">
        <v>4212</v>
      </c>
      <c r="B82" s="1" t="s">
        <v>124</v>
      </c>
      <c r="C82" s="24">
        <v>0</v>
      </c>
      <c r="D82" s="22" t="str">
        <f t="shared" si="7"/>
        <v/>
      </c>
      <c r="E82" s="14"/>
    </row>
    <row r="83" spans="1:5" ht="9.75" customHeight="1" x14ac:dyDescent="0.25">
      <c r="A83" s="23">
        <v>4213</v>
      </c>
      <c r="B83" s="1" t="s">
        <v>125</v>
      </c>
      <c r="C83" s="24">
        <v>0</v>
      </c>
      <c r="D83" s="22" t="str">
        <f t="shared" si="7"/>
        <v/>
      </c>
      <c r="E83" s="14"/>
    </row>
    <row r="84" spans="1:5" ht="9.75" customHeight="1" x14ac:dyDescent="0.25">
      <c r="A84" s="23">
        <v>4214</v>
      </c>
      <c r="B84" s="1" t="s">
        <v>126</v>
      </c>
      <c r="C84" s="24">
        <v>0</v>
      </c>
      <c r="D84" s="22" t="str">
        <f t="shared" si="7"/>
        <v/>
      </c>
      <c r="E84" s="14"/>
    </row>
    <row r="85" spans="1:5" ht="9.75" customHeight="1" x14ac:dyDescent="0.25">
      <c r="A85" s="23">
        <v>4215</v>
      </c>
      <c r="B85" s="1" t="s">
        <v>127</v>
      </c>
      <c r="C85" s="24">
        <v>0</v>
      </c>
      <c r="D85" s="22" t="str">
        <f t="shared" si="7"/>
        <v/>
      </c>
      <c r="E85" s="14"/>
    </row>
    <row r="86" spans="1:5" ht="9.75" customHeight="1" x14ac:dyDescent="0.25">
      <c r="A86" s="19">
        <v>4220</v>
      </c>
      <c r="B86" s="20" t="s">
        <v>128</v>
      </c>
      <c r="C86" s="21">
        <f>+C87</f>
        <v>88915581.170000002</v>
      </c>
      <c r="D86" s="22">
        <f t="shared" ref="D86:D87" si="8">IFERROR(C86/$C$86,"")</f>
        <v>1</v>
      </c>
      <c r="E86" s="14"/>
    </row>
    <row r="87" spans="1:5" ht="9.75" customHeight="1" x14ac:dyDescent="0.25">
      <c r="A87" s="23">
        <v>4221</v>
      </c>
      <c r="B87" s="1" t="s">
        <v>129</v>
      </c>
      <c r="C87" s="24">
        <f>+C88</f>
        <v>88915581.170000002</v>
      </c>
      <c r="D87" s="22">
        <f t="shared" si="8"/>
        <v>1</v>
      </c>
      <c r="E87" s="14"/>
    </row>
    <row r="88" spans="1:5" ht="9.75" customHeight="1" x14ac:dyDescent="0.25">
      <c r="A88" s="23" t="s">
        <v>629</v>
      </c>
      <c r="B88" s="1" t="s">
        <v>630</v>
      </c>
      <c r="C88" s="141">
        <v>88915581.170000002</v>
      </c>
      <c r="D88" s="22"/>
      <c r="E88" s="14"/>
    </row>
    <row r="89" spans="1:5" ht="9.75" customHeight="1" x14ac:dyDescent="0.25">
      <c r="A89" s="23">
        <v>4223</v>
      </c>
      <c r="B89" s="1" t="s">
        <v>130</v>
      </c>
      <c r="C89" s="24">
        <v>0</v>
      </c>
      <c r="D89" s="22"/>
      <c r="E89" s="14"/>
    </row>
    <row r="90" spans="1:5" ht="9.75" customHeight="1" x14ac:dyDescent="0.25">
      <c r="A90" s="23">
        <v>4225</v>
      </c>
      <c r="B90" s="1" t="s">
        <v>131</v>
      </c>
      <c r="C90" s="24">
        <v>0</v>
      </c>
      <c r="D90" s="22"/>
      <c r="E90" s="14"/>
    </row>
    <row r="91" spans="1:5" ht="9.75" customHeight="1" x14ac:dyDescent="0.25">
      <c r="A91" s="23">
        <v>4227</v>
      </c>
      <c r="B91" s="1" t="s">
        <v>132</v>
      </c>
      <c r="C91" s="24">
        <v>0</v>
      </c>
      <c r="D91" s="22"/>
      <c r="E91" s="14"/>
    </row>
    <row r="92" spans="1:5" ht="9.75" customHeight="1" x14ac:dyDescent="0.25">
      <c r="A92" s="27">
        <v>4300</v>
      </c>
      <c r="B92" s="20" t="s">
        <v>133</v>
      </c>
      <c r="C92" s="21">
        <v>0</v>
      </c>
      <c r="D92" s="22"/>
      <c r="E92" s="1"/>
    </row>
    <row r="93" spans="1:5" ht="9.75" customHeight="1" x14ac:dyDescent="0.25">
      <c r="A93" s="27">
        <v>4310</v>
      </c>
      <c r="B93" s="20" t="s">
        <v>134</v>
      </c>
      <c r="C93" s="21">
        <v>0</v>
      </c>
      <c r="D93" s="22" t="str">
        <f t="shared" ref="D93:D95" si="9">IFERROR(C93/$C$93,"")</f>
        <v/>
      </c>
      <c r="E93" s="1"/>
    </row>
    <row r="94" spans="1:5" ht="9.75" customHeight="1" x14ac:dyDescent="0.25">
      <c r="A94" s="17">
        <v>4311</v>
      </c>
      <c r="B94" s="1" t="s">
        <v>135</v>
      </c>
      <c r="C94" s="24">
        <v>0</v>
      </c>
      <c r="D94" s="22" t="str">
        <f t="shared" si="9"/>
        <v/>
      </c>
      <c r="E94" s="1"/>
    </row>
    <row r="95" spans="1:5" ht="9.75" customHeight="1" x14ac:dyDescent="0.25">
      <c r="A95" s="17">
        <v>4319</v>
      </c>
      <c r="B95" s="1" t="s">
        <v>136</v>
      </c>
      <c r="C95" s="24">
        <v>0</v>
      </c>
      <c r="D95" s="22" t="str">
        <f t="shared" si="9"/>
        <v/>
      </c>
      <c r="E95" s="1"/>
    </row>
    <row r="96" spans="1:5" ht="9.75" customHeight="1" x14ac:dyDescent="0.25">
      <c r="A96" s="27">
        <v>4320</v>
      </c>
      <c r="B96" s="20" t="s">
        <v>137</v>
      </c>
      <c r="C96" s="21">
        <v>0</v>
      </c>
      <c r="D96" s="22" t="str">
        <f t="shared" ref="D96:D101" si="10">IFERROR(C96/$C$96,"")</f>
        <v/>
      </c>
      <c r="E96" s="1"/>
    </row>
    <row r="97" spans="1:5" ht="9.75" customHeight="1" x14ac:dyDescent="0.25">
      <c r="A97" s="17">
        <v>4321</v>
      </c>
      <c r="B97" s="1" t="s">
        <v>138</v>
      </c>
      <c r="C97" s="24">
        <v>0</v>
      </c>
      <c r="D97" s="22" t="str">
        <f t="shared" si="10"/>
        <v/>
      </c>
      <c r="E97" s="1"/>
    </row>
    <row r="98" spans="1:5" ht="9.75" customHeight="1" x14ac:dyDescent="0.25">
      <c r="A98" s="17">
        <v>4322</v>
      </c>
      <c r="B98" s="1" t="s">
        <v>139</v>
      </c>
      <c r="C98" s="24">
        <v>0</v>
      </c>
      <c r="D98" s="22" t="str">
        <f t="shared" si="10"/>
        <v/>
      </c>
      <c r="E98" s="1"/>
    </row>
    <row r="99" spans="1:5" ht="9.75" customHeight="1" x14ac:dyDescent="0.25">
      <c r="A99" s="17">
        <v>4323</v>
      </c>
      <c r="B99" s="1" t="s">
        <v>140</v>
      </c>
      <c r="C99" s="24">
        <v>0</v>
      </c>
      <c r="D99" s="22" t="str">
        <f t="shared" si="10"/>
        <v/>
      </c>
      <c r="E99" s="1"/>
    </row>
    <row r="100" spans="1:5" ht="9.75" customHeight="1" x14ac:dyDescent="0.25">
      <c r="A100" s="17">
        <v>4324</v>
      </c>
      <c r="B100" s="1" t="s">
        <v>141</v>
      </c>
      <c r="C100" s="24">
        <v>0</v>
      </c>
      <c r="D100" s="22" t="str">
        <f t="shared" si="10"/>
        <v/>
      </c>
      <c r="E100" s="1"/>
    </row>
    <row r="101" spans="1:5" ht="9.75" customHeight="1" x14ac:dyDescent="0.25">
      <c r="A101" s="17">
        <v>4325</v>
      </c>
      <c r="B101" s="1" t="s">
        <v>142</v>
      </c>
      <c r="C101" s="24">
        <v>0</v>
      </c>
      <c r="D101" s="22" t="str">
        <f t="shared" si="10"/>
        <v/>
      </c>
      <c r="E101" s="1"/>
    </row>
    <row r="102" spans="1:5" ht="9.75" customHeight="1" x14ac:dyDescent="0.25">
      <c r="A102" s="27">
        <v>4330</v>
      </c>
      <c r="B102" s="20" t="s">
        <v>143</v>
      </c>
      <c r="C102" s="21">
        <v>0</v>
      </c>
      <c r="D102" s="22" t="str">
        <f t="shared" ref="D102:D103" si="11">IFERROR(C102/$C$102,"")</f>
        <v/>
      </c>
      <c r="E102" s="1"/>
    </row>
    <row r="103" spans="1:5" ht="9.75" customHeight="1" x14ac:dyDescent="0.25">
      <c r="A103" s="17">
        <v>4331</v>
      </c>
      <c r="B103" s="1" t="s">
        <v>143</v>
      </c>
      <c r="C103" s="24">
        <v>0</v>
      </c>
      <c r="D103" s="22" t="str">
        <f t="shared" si="11"/>
        <v/>
      </c>
      <c r="E103" s="1"/>
    </row>
    <row r="104" spans="1:5" ht="9.75" customHeight="1" x14ac:dyDescent="0.25">
      <c r="A104" s="27">
        <v>4340</v>
      </c>
      <c r="B104" s="20" t="s">
        <v>144</v>
      </c>
      <c r="C104" s="21">
        <v>0</v>
      </c>
      <c r="D104" s="22" t="str">
        <f t="shared" ref="D104:D105" si="12">IFERROR(C104/$C$104,"")</f>
        <v/>
      </c>
      <c r="E104" s="1"/>
    </row>
    <row r="105" spans="1:5" ht="9.75" customHeight="1" x14ac:dyDescent="0.25">
      <c r="A105" s="17">
        <v>4341</v>
      </c>
      <c r="B105" s="1" t="s">
        <v>144</v>
      </c>
      <c r="C105" s="24">
        <v>0</v>
      </c>
      <c r="D105" s="22" t="str">
        <f t="shared" si="12"/>
        <v/>
      </c>
      <c r="E105" s="1"/>
    </row>
    <row r="106" spans="1:5" ht="9.75" customHeight="1" x14ac:dyDescent="0.25">
      <c r="A106" s="27">
        <v>4390</v>
      </c>
      <c r="B106" s="20" t="s">
        <v>145</v>
      </c>
      <c r="C106" s="21">
        <v>0</v>
      </c>
      <c r="D106" s="22" t="str">
        <f t="shared" ref="D106:D113" si="13">IFERROR(C106/$C$106,"")</f>
        <v/>
      </c>
      <c r="E106" s="1"/>
    </row>
    <row r="107" spans="1:5" ht="9.75" customHeight="1" x14ac:dyDescent="0.25">
      <c r="A107" s="17">
        <v>4392</v>
      </c>
      <c r="B107" s="1" t="s">
        <v>146</v>
      </c>
      <c r="C107" s="24">
        <v>0</v>
      </c>
      <c r="D107" s="22" t="str">
        <f t="shared" si="13"/>
        <v/>
      </c>
      <c r="E107" s="1"/>
    </row>
    <row r="108" spans="1:5" ht="9.75" customHeight="1" x14ac:dyDescent="0.25">
      <c r="A108" s="17">
        <v>4393</v>
      </c>
      <c r="B108" s="1" t="s">
        <v>147</v>
      </c>
      <c r="C108" s="24">
        <v>0</v>
      </c>
      <c r="D108" s="22" t="str">
        <f t="shared" si="13"/>
        <v/>
      </c>
      <c r="E108" s="1"/>
    </row>
    <row r="109" spans="1:5" ht="9.75" customHeight="1" x14ac:dyDescent="0.25">
      <c r="A109" s="17">
        <v>4394</v>
      </c>
      <c r="B109" s="1" t="s">
        <v>148</v>
      </c>
      <c r="C109" s="24">
        <v>0</v>
      </c>
      <c r="D109" s="22" t="str">
        <f t="shared" si="13"/>
        <v/>
      </c>
      <c r="E109" s="1"/>
    </row>
    <row r="110" spans="1:5" ht="9.75" customHeight="1" x14ac:dyDescent="0.25">
      <c r="A110" s="17">
        <v>4395</v>
      </c>
      <c r="B110" s="1" t="s">
        <v>149</v>
      </c>
      <c r="C110" s="24">
        <v>0</v>
      </c>
      <c r="D110" s="22" t="str">
        <f t="shared" si="13"/>
        <v/>
      </c>
      <c r="E110" s="1"/>
    </row>
    <row r="111" spans="1:5" ht="9.75" customHeight="1" x14ac:dyDescent="0.25">
      <c r="A111" s="17">
        <v>4396</v>
      </c>
      <c r="B111" s="1" t="s">
        <v>150</v>
      </c>
      <c r="C111" s="24">
        <v>0</v>
      </c>
      <c r="D111" s="22" t="str">
        <f t="shared" si="13"/>
        <v/>
      </c>
      <c r="E111" s="1"/>
    </row>
    <row r="112" spans="1:5" ht="9.75" customHeight="1" x14ac:dyDescent="0.25">
      <c r="A112" s="17">
        <v>4397</v>
      </c>
      <c r="B112" s="1" t="s">
        <v>151</v>
      </c>
      <c r="C112" s="24">
        <v>0</v>
      </c>
      <c r="D112" s="22" t="str">
        <f t="shared" si="13"/>
        <v/>
      </c>
      <c r="E112" s="1"/>
    </row>
    <row r="113" spans="1:8" ht="9.75" customHeight="1" x14ac:dyDescent="0.25">
      <c r="A113" s="17">
        <v>4399</v>
      </c>
      <c r="B113" s="1" t="s">
        <v>145</v>
      </c>
      <c r="C113" s="24">
        <v>0</v>
      </c>
      <c r="D113" s="22" t="str">
        <f t="shared" si="13"/>
        <v/>
      </c>
      <c r="E113" s="1"/>
    </row>
    <row r="114" spans="1:8" ht="9.75" customHeight="1" x14ac:dyDescent="0.25">
      <c r="A114" s="14"/>
      <c r="B114" s="14"/>
      <c r="C114" s="14"/>
      <c r="D114" s="18"/>
      <c r="E114" s="14"/>
    </row>
    <row r="115" spans="1:8" ht="9.75" customHeight="1" x14ac:dyDescent="0.25">
      <c r="A115" s="85" t="s">
        <v>152</v>
      </c>
      <c r="B115" s="85"/>
      <c r="C115" s="85"/>
      <c r="D115" s="91"/>
      <c r="E115" s="85"/>
    </row>
    <row r="116" spans="1:8" ht="9.75" customHeight="1" x14ac:dyDescent="0.25">
      <c r="A116" s="86" t="s">
        <v>70</v>
      </c>
      <c r="B116" s="86" t="s">
        <v>71</v>
      </c>
      <c r="C116" s="92" t="s">
        <v>72</v>
      </c>
      <c r="D116" s="93" t="s">
        <v>73</v>
      </c>
      <c r="E116" s="92" t="s">
        <v>74</v>
      </c>
    </row>
    <row r="117" spans="1:8" ht="9.75" customHeight="1" x14ac:dyDescent="0.25">
      <c r="A117" s="27">
        <v>5000</v>
      </c>
      <c r="B117" s="20" t="s">
        <v>13</v>
      </c>
      <c r="C117" s="21">
        <f>+C118+C226+C259+C269+C284</f>
        <v>101615549.15000001</v>
      </c>
      <c r="D117" s="22"/>
      <c r="E117" s="1"/>
      <c r="G117" s="132"/>
      <c r="H117" s="132"/>
    </row>
    <row r="118" spans="1:8" ht="9.75" customHeight="1" x14ac:dyDescent="0.25">
      <c r="A118" s="27">
        <v>5100</v>
      </c>
      <c r="B118" s="20" t="s">
        <v>153</v>
      </c>
      <c r="C118" s="21">
        <f>+C119+C144+C173</f>
        <v>100259764.72</v>
      </c>
      <c r="D118" s="22"/>
      <c r="E118" s="1"/>
    </row>
    <row r="119" spans="1:8" ht="9.75" customHeight="1" x14ac:dyDescent="0.25">
      <c r="A119" s="27">
        <v>5110</v>
      </c>
      <c r="B119" s="20" t="s">
        <v>154</v>
      </c>
      <c r="C119" s="21">
        <f>+C120+C122+C125+C130+C134+C143</f>
        <v>63314400</v>
      </c>
      <c r="D119" s="22">
        <f t="shared" ref="D119:D143" si="14">IFERROR(C119/$C$119,"")</f>
        <v>1</v>
      </c>
      <c r="E119" s="1"/>
    </row>
    <row r="120" spans="1:8" ht="9.75" customHeight="1" x14ac:dyDescent="0.25">
      <c r="A120" s="17">
        <v>5111</v>
      </c>
      <c r="B120" s="1" t="s">
        <v>155</v>
      </c>
      <c r="C120" s="24">
        <f>SUM(C121)</f>
        <v>26394710.34</v>
      </c>
      <c r="D120" s="22">
        <f t="shared" si="14"/>
        <v>0.41688321045449378</v>
      </c>
      <c r="E120" s="1"/>
    </row>
    <row r="121" spans="1:8" ht="23.25" x14ac:dyDescent="0.25">
      <c r="A121" s="110" t="s">
        <v>631</v>
      </c>
      <c r="B121" s="108" t="s">
        <v>632</v>
      </c>
      <c r="C121" s="143">
        <v>26394710.34</v>
      </c>
      <c r="D121" s="22"/>
      <c r="E121" s="107" t="s">
        <v>589</v>
      </c>
    </row>
    <row r="122" spans="1:8" ht="9.75" customHeight="1" x14ac:dyDescent="0.25">
      <c r="A122" s="17">
        <v>5112</v>
      </c>
      <c r="B122" s="1" t="s">
        <v>156</v>
      </c>
      <c r="C122" s="24">
        <f>SUM(C123:C124)</f>
        <v>9306932.9600000009</v>
      </c>
      <c r="D122" s="22">
        <f t="shared" si="14"/>
        <v>0.14699551697560115</v>
      </c>
      <c r="E122" s="108"/>
    </row>
    <row r="123" spans="1:8" ht="9.75" customHeight="1" x14ac:dyDescent="0.25">
      <c r="A123" s="111" t="s">
        <v>633</v>
      </c>
      <c r="B123" s="112" t="s">
        <v>634</v>
      </c>
      <c r="C123" s="143">
        <v>974782.38</v>
      </c>
      <c r="D123" s="22"/>
      <c r="E123" s="108"/>
    </row>
    <row r="124" spans="1:8" ht="9.75" customHeight="1" x14ac:dyDescent="0.25">
      <c r="A124" s="111" t="s">
        <v>635</v>
      </c>
      <c r="B124" s="112" t="s">
        <v>636</v>
      </c>
      <c r="C124" s="143">
        <v>8332150.5800000001</v>
      </c>
      <c r="D124" s="22"/>
      <c r="E124" s="109" t="s">
        <v>590</v>
      </c>
    </row>
    <row r="125" spans="1:8" ht="9.75" customHeight="1" x14ac:dyDescent="0.25">
      <c r="A125" s="17">
        <v>5113</v>
      </c>
      <c r="B125" s="1" t="s">
        <v>157</v>
      </c>
      <c r="C125" s="24">
        <f>SUM(C126:C129)</f>
        <v>6481887.7000000002</v>
      </c>
      <c r="D125" s="22">
        <f t="shared" si="14"/>
        <v>0.10237620035884412</v>
      </c>
      <c r="E125" s="1"/>
    </row>
    <row r="126" spans="1:8" ht="9.75" customHeight="1" x14ac:dyDescent="0.25">
      <c r="A126" s="17" t="s">
        <v>637</v>
      </c>
      <c r="B126" s="1" t="s">
        <v>638</v>
      </c>
      <c r="C126" s="143">
        <v>1212199.17</v>
      </c>
      <c r="D126" s="22"/>
      <c r="E126" s="1"/>
    </row>
    <row r="127" spans="1:8" ht="9.75" customHeight="1" x14ac:dyDescent="0.25">
      <c r="A127" s="17" t="s">
        <v>639</v>
      </c>
      <c r="B127" s="1" t="s">
        <v>640</v>
      </c>
      <c r="C127" s="143">
        <v>1169811.21</v>
      </c>
      <c r="D127" s="22"/>
      <c r="E127" s="1"/>
    </row>
    <row r="128" spans="1:8" ht="9.75" customHeight="1" x14ac:dyDescent="0.25">
      <c r="A128" s="17" t="s">
        <v>641</v>
      </c>
      <c r="B128" s="1" t="s">
        <v>642</v>
      </c>
      <c r="C128" s="143">
        <v>3726723.99</v>
      </c>
      <c r="D128" s="22"/>
      <c r="E128" s="1"/>
    </row>
    <row r="129" spans="1:9" ht="9.75" customHeight="1" x14ac:dyDescent="0.25">
      <c r="A129" s="17" t="s">
        <v>643</v>
      </c>
      <c r="B129" s="1" t="s">
        <v>644</v>
      </c>
      <c r="C129" s="143">
        <v>373153.33</v>
      </c>
      <c r="D129" s="22"/>
      <c r="E129" s="1"/>
    </row>
    <row r="130" spans="1:9" ht="9.75" customHeight="1" x14ac:dyDescent="0.25">
      <c r="A130" s="17">
        <v>5114</v>
      </c>
      <c r="B130" s="1" t="s">
        <v>158</v>
      </c>
      <c r="C130" s="24">
        <f>SUM(C131:C133)</f>
        <v>9883410.4199999999</v>
      </c>
      <c r="D130" s="22">
        <f t="shared" si="14"/>
        <v>0.15610051457488344</v>
      </c>
      <c r="E130" s="1"/>
    </row>
    <row r="131" spans="1:9" ht="9.75" customHeight="1" x14ac:dyDescent="0.25">
      <c r="A131" s="110" t="s">
        <v>645</v>
      </c>
      <c r="B131" s="108" t="s">
        <v>646</v>
      </c>
      <c r="C131" s="143">
        <v>4386178.29</v>
      </c>
      <c r="D131" s="22"/>
      <c r="E131" s="1"/>
    </row>
    <row r="132" spans="1:9" ht="9.75" customHeight="1" x14ac:dyDescent="0.25">
      <c r="A132" s="110" t="s">
        <v>647</v>
      </c>
      <c r="B132" s="108" t="s">
        <v>648</v>
      </c>
      <c r="C132" s="143">
        <v>2113824.84</v>
      </c>
      <c r="D132" s="22"/>
      <c r="E132" s="1"/>
    </row>
    <row r="133" spans="1:9" ht="9.75" customHeight="1" x14ac:dyDescent="0.25">
      <c r="A133" s="110" t="s">
        <v>649</v>
      </c>
      <c r="B133" s="108" t="s">
        <v>650</v>
      </c>
      <c r="C133" s="143">
        <v>3383407.29</v>
      </c>
      <c r="D133" s="22"/>
      <c r="E133" s="1"/>
    </row>
    <row r="134" spans="1:9" ht="11.25" customHeight="1" x14ac:dyDescent="0.25">
      <c r="A134" s="17">
        <v>5115</v>
      </c>
      <c r="B134" s="1" t="s">
        <v>159</v>
      </c>
      <c r="C134" s="24">
        <f>SUM(C135:C142)</f>
        <v>11247458.58</v>
      </c>
      <c r="D134" s="22">
        <f t="shared" si="14"/>
        <v>0.17764455763617756</v>
      </c>
      <c r="E134" s="1"/>
    </row>
    <row r="135" spans="1:9" ht="11.25" customHeight="1" x14ac:dyDescent="0.25">
      <c r="A135" s="17" t="s">
        <v>651</v>
      </c>
      <c r="B135" s="1" t="s">
        <v>652</v>
      </c>
      <c r="C135" s="143">
        <v>2790176.5</v>
      </c>
      <c r="D135" s="22"/>
      <c r="E135" s="1"/>
    </row>
    <row r="136" spans="1:9" ht="11.25" customHeight="1" x14ac:dyDescent="0.25">
      <c r="A136" s="17" t="s">
        <v>653</v>
      </c>
      <c r="B136" s="1" t="s">
        <v>654</v>
      </c>
      <c r="C136" s="143">
        <v>136545.07999999999</v>
      </c>
      <c r="D136" s="22"/>
      <c r="E136" s="1"/>
    </row>
    <row r="137" spans="1:9" ht="11.25" customHeight="1" x14ac:dyDescent="0.25">
      <c r="A137" s="17" t="s">
        <v>655</v>
      </c>
      <c r="B137" s="1" t="s">
        <v>656</v>
      </c>
      <c r="C137" s="143">
        <v>58412.88</v>
      </c>
      <c r="D137" s="22"/>
      <c r="E137" s="1"/>
    </row>
    <row r="138" spans="1:9" ht="11.25" customHeight="1" x14ac:dyDescent="0.25">
      <c r="A138" s="17" t="s">
        <v>657</v>
      </c>
      <c r="B138" s="1" t="s">
        <v>658</v>
      </c>
      <c r="C138" s="143">
        <v>2446997.94</v>
      </c>
      <c r="D138" s="22"/>
      <c r="E138" s="1"/>
    </row>
    <row r="139" spans="1:9" ht="11.25" customHeight="1" x14ac:dyDescent="0.25">
      <c r="A139" s="17" t="s">
        <v>659</v>
      </c>
      <c r="B139" s="1" t="s">
        <v>660</v>
      </c>
      <c r="C139" s="143">
        <v>238840.6</v>
      </c>
      <c r="D139" s="22"/>
      <c r="E139" s="1"/>
    </row>
    <row r="140" spans="1:9" ht="11.25" customHeight="1" x14ac:dyDescent="0.25">
      <c r="A140" s="17" t="s">
        <v>661</v>
      </c>
      <c r="B140" s="1" t="s">
        <v>662</v>
      </c>
      <c r="C140" s="143">
        <v>344661.4</v>
      </c>
      <c r="D140" s="22"/>
      <c r="E140" s="1"/>
    </row>
    <row r="141" spans="1:9" ht="11.25" customHeight="1" x14ac:dyDescent="0.25">
      <c r="A141" s="17" t="s">
        <v>663</v>
      </c>
      <c r="B141" s="1" t="s">
        <v>664</v>
      </c>
      <c r="C141" s="143">
        <v>2615912.09</v>
      </c>
      <c r="D141" s="22"/>
      <c r="E141" s="1"/>
    </row>
    <row r="142" spans="1:9" ht="11.25" customHeight="1" x14ac:dyDescent="0.25">
      <c r="A142" s="17" t="s">
        <v>665</v>
      </c>
      <c r="B142" s="1" t="s">
        <v>666</v>
      </c>
      <c r="C142" s="143">
        <v>2615912.09</v>
      </c>
      <c r="D142" s="22"/>
      <c r="E142" s="1"/>
    </row>
    <row r="143" spans="1:9" ht="9.75" customHeight="1" x14ac:dyDescent="0.25">
      <c r="A143" s="17">
        <v>5116</v>
      </c>
      <c r="B143" s="1" t="s">
        <v>160</v>
      </c>
      <c r="C143" s="24">
        <v>0</v>
      </c>
      <c r="D143" s="22">
        <f t="shared" si="14"/>
        <v>0</v>
      </c>
      <c r="E143" s="1"/>
    </row>
    <row r="144" spans="1:9" ht="9.75" customHeight="1" x14ac:dyDescent="0.25">
      <c r="A144" s="27">
        <v>5120</v>
      </c>
      <c r="B144" s="20" t="s">
        <v>161</v>
      </c>
      <c r="C144" s="21">
        <f>+C145+C151+C153+C154+C159+C161+C163+C166++C167</f>
        <v>2955409.78</v>
      </c>
      <c r="D144" s="22">
        <f t="shared" ref="D144:D167" si="15">IFERROR(C144/$C$144,"")</f>
        <v>1</v>
      </c>
      <c r="E144" s="1"/>
      <c r="I144" s="132"/>
    </row>
    <row r="145" spans="1:5" ht="9.75" customHeight="1" x14ac:dyDescent="0.25">
      <c r="A145" s="17">
        <v>5121</v>
      </c>
      <c r="B145" s="1" t="s">
        <v>162</v>
      </c>
      <c r="C145" s="24">
        <f>SUM(C146:C150)</f>
        <v>1018886.21</v>
      </c>
      <c r="D145" s="22">
        <f t="shared" si="15"/>
        <v>0.34475293981060051</v>
      </c>
      <c r="E145" s="1"/>
    </row>
    <row r="146" spans="1:5" ht="9.75" customHeight="1" x14ac:dyDescent="0.25">
      <c r="A146" s="17" t="s">
        <v>667</v>
      </c>
      <c r="B146" s="1" t="s">
        <v>668</v>
      </c>
      <c r="C146" s="143">
        <v>124736.93</v>
      </c>
      <c r="D146" s="22"/>
      <c r="E146" s="1"/>
    </row>
    <row r="147" spans="1:5" ht="9.75" customHeight="1" x14ac:dyDescent="0.25">
      <c r="A147" s="17" t="s">
        <v>669</v>
      </c>
      <c r="B147" s="1" t="s">
        <v>670</v>
      </c>
      <c r="C147" s="143">
        <v>385082.7</v>
      </c>
      <c r="D147" s="22"/>
      <c r="E147" s="1"/>
    </row>
    <row r="148" spans="1:5" ht="9.75" customHeight="1" x14ac:dyDescent="0.25">
      <c r="A148" s="17" t="s">
        <v>671</v>
      </c>
      <c r="B148" s="1" t="s">
        <v>672</v>
      </c>
      <c r="C148" s="143">
        <v>5250</v>
      </c>
      <c r="D148" s="22"/>
      <c r="E148" s="1"/>
    </row>
    <row r="149" spans="1:5" ht="9.75" customHeight="1" x14ac:dyDescent="0.25">
      <c r="A149" s="17" t="s">
        <v>673</v>
      </c>
      <c r="B149" s="1" t="s">
        <v>674</v>
      </c>
      <c r="C149" s="143">
        <v>443247.01</v>
      </c>
      <c r="D149" s="22"/>
      <c r="E149" s="1"/>
    </row>
    <row r="150" spans="1:5" ht="9.75" customHeight="1" x14ac:dyDescent="0.25">
      <c r="A150" s="17" t="s">
        <v>675</v>
      </c>
      <c r="B150" s="1" t="s">
        <v>676</v>
      </c>
      <c r="C150" s="143">
        <v>60569.57</v>
      </c>
      <c r="D150" s="22"/>
      <c r="E150" s="1"/>
    </row>
    <row r="151" spans="1:5" ht="9.75" customHeight="1" x14ac:dyDescent="0.25">
      <c r="A151" s="17">
        <v>5122</v>
      </c>
      <c r="B151" s="1" t="s">
        <v>163</v>
      </c>
      <c r="C151" s="24">
        <f>SUM(C152)</f>
        <v>336347.54</v>
      </c>
      <c r="D151" s="22">
        <f t="shared" si="15"/>
        <v>0.11380741252064207</v>
      </c>
      <c r="E151" s="1"/>
    </row>
    <row r="152" spans="1:5" ht="9.75" customHeight="1" x14ac:dyDescent="0.25">
      <c r="A152" s="110" t="s">
        <v>677</v>
      </c>
      <c r="B152" s="108" t="s">
        <v>678</v>
      </c>
      <c r="C152" s="141">
        <v>336347.54</v>
      </c>
      <c r="D152" s="22"/>
      <c r="E152" s="1"/>
    </row>
    <row r="153" spans="1:5" ht="9.75" customHeight="1" x14ac:dyDescent="0.25">
      <c r="A153" s="17">
        <v>5123</v>
      </c>
      <c r="B153" s="1" t="s">
        <v>164</v>
      </c>
      <c r="C153" s="24">
        <v>0</v>
      </c>
      <c r="D153" s="22">
        <f t="shared" si="15"/>
        <v>0</v>
      </c>
      <c r="E153" s="1"/>
    </row>
    <row r="154" spans="1:5" ht="9.75" customHeight="1" x14ac:dyDescent="0.25">
      <c r="A154" s="17">
        <v>5124</v>
      </c>
      <c r="B154" s="1" t="s">
        <v>165</v>
      </c>
      <c r="C154" s="24">
        <f>SUM(C155:C158)</f>
        <v>852140.87</v>
      </c>
      <c r="D154" s="22">
        <f t="shared" si="15"/>
        <v>0.28833256077267228</v>
      </c>
      <c r="E154" s="1"/>
    </row>
    <row r="155" spans="1:5" ht="9.75" customHeight="1" x14ac:dyDescent="0.25">
      <c r="A155" s="139" t="s">
        <v>679</v>
      </c>
      <c r="B155" s="140" t="s">
        <v>680</v>
      </c>
      <c r="C155" s="143">
        <v>5125.38</v>
      </c>
      <c r="D155" s="22"/>
      <c r="E155" s="1"/>
    </row>
    <row r="156" spans="1:5" ht="9.75" customHeight="1" x14ac:dyDescent="0.25">
      <c r="A156" s="139" t="s">
        <v>681</v>
      </c>
      <c r="B156" s="140" t="s">
        <v>682</v>
      </c>
      <c r="C156" s="143">
        <v>25027.66</v>
      </c>
      <c r="D156" s="22"/>
      <c r="E156" s="1"/>
    </row>
    <row r="157" spans="1:5" ht="9.75" customHeight="1" x14ac:dyDescent="0.25">
      <c r="A157" s="139" t="s">
        <v>1391</v>
      </c>
      <c r="B157" s="140" t="s">
        <v>1392</v>
      </c>
      <c r="C157" s="143">
        <v>720</v>
      </c>
      <c r="D157" s="22"/>
      <c r="E157" s="1"/>
    </row>
    <row r="158" spans="1:5" ht="9.75" customHeight="1" x14ac:dyDescent="0.25">
      <c r="A158" s="139" t="s">
        <v>683</v>
      </c>
      <c r="B158" s="140" t="s">
        <v>684</v>
      </c>
      <c r="C158" s="143">
        <v>821267.83</v>
      </c>
      <c r="D158" s="22"/>
      <c r="E158" s="1"/>
    </row>
    <row r="159" spans="1:5" ht="9.75" customHeight="1" x14ac:dyDescent="0.25">
      <c r="A159" s="17">
        <v>5125</v>
      </c>
      <c r="B159" s="1" t="s">
        <v>166</v>
      </c>
      <c r="C159" s="24">
        <f>+C160</f>
        <v>125.26</v>
      </c>
      <c r="D159" s="22">
        <f t="shared" si="15"/>
        <v>4.2383293459900515E-5</v>
      </c>
      <c r="E159" s="1"/>
    </row>
    <row r="160" spans="1:5" ht="9.75" customHeight="1" x14ac:dyDescent="0.25">
      <c r="A160" s="17" t="s">
        <v>685</v>
      </c>
      <c r="B160" s="1" t="s">
        <v>686</v>
      </c>
      <c r="C160" s="24">
        <v>125.26</v>
      </c>
      <c r="D160" s="22"/>
      <c r="E160" s="1"/>
    </row>
    <row r="161" spans="1:5" ht="9.75" customHeight="1" x14ac:dyDescent="0.25">
      <c r="A161" s="17">
        <v>5126</v>
      </c>
      <c r="B161" s="1" t="s">
        <v>167</v>
      </c>
      <c r="C161" s="24">
        <f>+C162</f>
        <v>306809.92</v>
      </c>
      <c r="D161" s="22">
        <f t="shared" si="15"/>
        <v>0.10381298799112725</v>
      </c>
      <c r="E161" s="1"/>
    </row>
    <row r="162" spans="1:5" ht="9.75" customHeight="1" x14ac:dyDescent="0.25">
      <c r="A162" s="110" t="s">
        <v>687</v>
      </c>
      <c r="B162" s="108" t="s">
        <v>688</v>
      </c>
      <c r="C162" s="143">
        <v>306809.92</v>
      </c>
      <c r="D162" s="22"/>
      <c r="E162" s="1"/>
    </row>
    <row r="163" spans="1:5" ht="9.75" customHeight="1" x14ac:dyDescent="0.25">
      <c r="A163" s="17">
        <v>5127</v>
      </c>
      <c r="B163" s="1" t="s">
        <v>168</v>
      </c>
      <c r="C163" s="24">
        <f>SUM(C164:C165)</f>
        <v>278921.06</v>
      </c>
      <c r="D163" s="22">
        <f t="shared" si="15"/>
        <v>9.4376442105432848E-2</v>
      </c>
      <c r="E163" s="1"/>
    </row>
    <row r="164" spans="1:5" ht="9.75" customHeight="1" x14ac:dyDescent="0.25">
      <c r="A164" s="17" t="s">
        <v>689</v>
      </c>
      <c r="B164" s="1" t="s">
        <v>690</v>
      </c>
      <c r="C164" s="143">
        <v>118060.04</v>
      </c>
      <c r="D164" s="22"/>
      <c r="E164" s="1"/>
    </row>
    <row r="165" spans="1:5" ht="9.75" customHeight="1" x14ac:dyDescent="0.25">
      <c r="A165" s="17" t="s">
        <v>691</v>
      </c>
      <c r="B165" s="1" t="s">
        <v>692</v>
      </c>
      <c r="C165" s="143">
        <v>160861.01999999999</v>
      </c>
      <c r="D165" s="22"/>
      <c r="E165" s="1"/>
    </row>
    <row r="166" spans="1:5" ht="9.75" customHeight="1" x14ac:dyDescent="0.25">
      <c r="A166" s="17">
        <v>5128</v>
      </c>
      <c r="B166" s="1" t="s">
        <v>169</v>
      </c>
      <c r="C166" s="24">
        <v>0</v>
      </c>
      <c r="D166" s="22">
        <f t="shared" si="15"/>
        <v>0</v>
      </c>
      <c r="E166" s="1"/>
    </row>
    <row r="167" spans="1:5" ht="9.75" customHeight="1" x14ac:dyDescent="0.25">
      <c r="A167" s="17">
        <v>5129</v>
      </c>
      <c r="B167" s="1" t="s">
        <v>170</v>
      </c>
      <c r="C167" s="24">
        <f>SUM(C168:C172)</f>
        <v>162178.91999999998</v>
      </c>
      <c r="D167" s="22">
        <f t="shared" si="15"/>
        <v>5.4875273506065206E-2</v>
      </c>
      <c r="E167" s="1"/>
    </row>
    <row r="168" spans="1:5" ht="9.75" customHeight="1" x14ac:dyDescent="0.25">
      <c r="A168" s="17" t="s">
        <v>693</v>
      </c>
      <c r="B168" s="1" t="s">
        <v>694</v>
      </c>
      <c r="C168" s="143">
        <v>17225.41</v>
      </c>
      <c r="D168" s="22"/>
      <c r="E168" s="1"/>
    </row>
    <row r="169" spans="1:5" ht="9.75" customHeight="1" x14ac:dyDescent="0.25">
      <c r="A169" s="17" t="s">
        <v>695</v>
      </c>
      <c r="B169" s="1" t="s">
        <v>696</v>
      </c>
      <c r="C169" s="143">
        <v>232.76</v>
      </c>
      <c r="D169" s="22"/>
      <c r="E169" s="1"/>
    </row>
    <row r="170" spans="1:5" ht="9.75" customHeight="1" x14ac:dyDescent="0.25">
      <c r="A170" s="17" t="s">
        <v>697</v>
      </c>
      <c r="B170" s="1" t="s">
        <v>698</v>
      </c>
      <c r="C170" s="143">
        <v>2082.1999999999998</v>
      </c>
      <c r="D170" s="22"/>
      <c r="E170" s="1"/>
    </row>
    <row r="171" spans="1:5" ht="9.75" customHeight="1" x14ac:dyDescent="0.25">
      <c r="A171" s="17" t="s">
        <v>699</v>
      </c>
      <c r="B171" s="1" t="s">
        <v>698</v>
      </c>
      <c r="C171" s="143">
        <v>43035.61</v>
      </c>
      <c r="D171" s="22"/>
      <c r="E171" s="1"/>
    </row>
    <row r="172" spans="1:5" ht="9.75" customHeight="1" x14ac:dyDescent="0.25">
      <c r="A172" s="17" t="s">
        <v>700</v>
      </c>
      <c r="B172" s="1" t="s">
        <v>701</v>
      </c>
      <c r="C172" s="143">
        <v>99602.94</v>
      </c>
      <c r="D172" s="22"/>
      <c r="E172" s="1"/>
    </row>
    <row r="173" spans="1:5" ht="9.75" customHeight="1" x14ac:dyDescent="0.25">
      <c r="A173" s="27">
        <v>5130</v>
      </c>
      <c r="B173" s="20" t="s">
        <v>171</v>
      </c>
      <c r="C173" s="144">
        <f>+C174+C181+C183+C190+C196+C204+C209+C213+C220</f>
        <v>33989954.939999998</v>
      </c>
      <c r="D173" s="22">
        <f t="shared" ref="D173:D220" si="16">IFERROR(C173/$C$173,"")</f>
        <v>1</v>
      </c>
      <c r="E173" s="1"/>
    </row>
    <row r="174" spans="1:5" ht="9.75" customHeight="1" x14ac:dyDescent="0.25">
      <c r="A174" s="17">
        <v>5131</v>
      </c>
      <c r="B174" s="1" t="s">
        <v>172</v>
      </c>
      <c r="C174" s="24">
        <f>SUM(C175:C180)</f>
        <v>2165195.4000000004</v>
      </c>
      <c r="D174" s="22">
        <f t="shared" si="16"/>
        <v>6.3701037668983759E-2</v>
      </c>
      <c r="E174" s="1"/>
    </row>
    <row r="175" spans="1:5" ht="9.75" customHeight="1" x14ac:dyDescent="0.25">
      <c r="A175" s="110" t="s">
        <v>702</v>
      </c>
      <c r="B175" s="108" t="s">
        <v>703</v>
      </c>
      <c r="C175" s="143">
        <v>945149.31</v>
      </c>
      <c r="D175" s="22"/>
      <c r="E175" s="1"/>
    </row>
    <row r="176" spans="1:5" ht="9.75" customHeight="1" x14ac:dyDescent="0.25">
      <c r="A176" s="110" t="s">
        <v>704</v>
      </c>
      <c r="B176" s="108" t="s">
        <v>705</v>
      </c>
      <c r="C176" s="143">
        <v>1453</v>
      </c>
      <c r="D176" s="22"/>
      <c r="E176" s="1"/>
    </row>
    <row r="177" spans="1:5" ht="9.75" customHeight="1" x14ac:dyDescent="0.25">
      <c r="A177" s="110" t="s">
        <v>706</v>
      </c>
      <c r="B177" s="108" t="s">
        <v>707</v>
      </c>
      <c r="C177" s="143">
        <v>204030.59</v>
      </c>
      <c r="D177" s="22"/>
      <c r="E177" s="1"/>
    </row>
    <row r="178" spans="1:5" ht="9.75" customHeight="1" x14ac:dyDescent="0.25">
      <c r="A178" s="110" t="s">
        <v>708</v>
      </c>
      <c r="B178" s="108" t="s">
        <v>709</v>
      </c>
      <c r="C178" s="143">
        <v>422041.93</v>
      </c>
      <c r="D178" s="22"/>
      <c r="E178" s="1"/>
    </row>
    <row r="179" spans="1:5" ht="9.75" customHeight="1" x14ac:dyDescent="0.25">
      <c r="A179" s="110" t="s">
        <v>710</v>
      </c>
      <c r="B179" s="108" t="s">
        <v>711</v>
      </c>
      <c r="C179" s="143">
        <v>583246.1</v>
      </c>
      <c r="D179" s="22"/>
      <c r="E179" s="1"/>
    </row>
    <row r="180" spans="1:5" ht="9.75" customHeight="1" x14ac:dyDescent="0.25">
      <c r="A180" s="110" t="s">
        <v>712</v>
      </c>
      <c r="B180" s="108" t="s">
        <v>713</v>
      </c>
      <c r="C180" s="143">
        <v>9274.4699999999993</v>
      </c>
      <c r="D180" s="22"/>
      <c r="E180" s="1"/>
    </row>
    <row r="181" spans="1:5" ht="9.75" customHeight="1" x14ac:dyDescent="0.25">
      <c r="A181" s="17">
        <v>5132</v>
      </c>
      <c r="B181" s="1" t="s">
        <v>173</v>
      </c>
      <c r="C181" s="132">
        <f>+C182</f>
        <v>26019.89</v>
      </c>
      <c r="D181" s="22">
        <f>IFERROR(C180/$C$173,"")</f>
        <v>2.7285914371971215E-4</v>
      </c>
      <c r="E181" s="1"/>
    </row>
    <row r="182" spans="1:5" ht="9.75" customHeight="1" x14ac:dyDescent="0.25">
      <c r="A182" s="110" t="s">
        <v>714</v>
      </c>
      <c r="B182" s="108" t="s">
        <v>715</v>
      </c>
      <c r="C182" s="143">
        <v>26019.89</v>
      </c>
      <c r="D182" s="22"/>
      <c r="E182" s="1"/>
    </row>
    <row r="183" spans="1:5" ht="9.75" customHeight="1" x14ac:dyDescent="0.25">
      <c r="A183" s="17">
        <v>5133</v>
      </c>
      <c r="B183" s="1" t="s">
        <v>174</v>
      </c>
      <c r="C183" s="24">
        <f>SUM(C184:C189)</f>
        <v>2355792.9</v>
      </c>
      <c r="D183" s="22">
        <f t="shared" si="16"/>
        <v>6.9308503178615866E-2</v>
      </c>
      <c r="E183" s="1"/>
    </row>
    <row r="184" spans="1:5" ht="9.75" customHeight="1" x14ac:dyDescent="0.25">
      <c r="A184" s="110" t="s">
        <v>716</v>
      </c>
      <c r="B184" s="108" t="s">
        <v>717</v>
      </c>
      <c r="C184" s="143">
        <v>133734.38</v>
      </c>
      <c r="D184" s="22"/>
      <c r="E184" s="1"/>
    </row>
    <row r="185" spans="1:5" ht="9.75" customHeight="1" x14ac:dyDescent="0.25">
      <c r="A185" s="110" t="s">
        <v>718</v>
      </c>
      <c r="B185" s="108" t="s">
        <v>719</v>
      </c>
      <c r="C185" s="143">
        <v>26100</v>
      </c>
      <c r="D185" s="22"/>
      <c r="E185" s="1"/>
    </row>
    <row r="186" spans="1:5" ht="9.75" customHeight="1" x14ac:dyDescent="0.25">
      <c r="A186" s="110" t="s">
        <v>720</v>
      </c>
      <c r="B186" s="108" t="s">
        <v>721</v>
      </c>
      <c r="C186" s="143">
        <v>193660.26</v>
      </c>
      <c r="D186" s="22"/>
      <c r="E186" s="1"/>
    </row>
    <row r="187" spans="1:5" ht="9.75" customHeight="1" x14ac:dyDescent="0.25">
      <c r="A187" s="110" t="s">
        <v>722</v>
      </c>
      <c r="B187" s="108" t="s">
        <v>723</v>
      </c>
      <c r="C187" s="143">
        <v>1419785.38</v>
      </c>
      <c r="D187" s="22"/>
      <c r="E187" s="1"/>
    </row>
    <row r="188" spans="1:5" ht="9.75" customHeight="1" x14ac:dyDescent="0.25">
      <c r="A188" s="110" t="s">
        <v>724</v>
      </c>
      <c r="B188" s="108" t="s">
        <v>725</v>
      </c>
      <c r="C188" s="143">
        <v>257480.88</v>
      </c>
      <c r="D188" s="22"/>
      <c r="E188" s="1"/>
    </row>
    <row r="189" spans="1:5" ht="9.75" customHeight="1" x14ac:dyDescent="0.25">
      <c r="A189" s="110" t="s">
        <v>726</v>
      </c>
      <c r="B189" s="108" t="s">
        <v>727</v>
      </c>
      <c r="C189" s="143">
        <v>325032</v>
      </c>
      <c r="D189" s="22"/>
      <c r="E189" s="1"/>
    </row>
    <row r="190" spans="1:5" ht="9.75" customHeight="1" x14ac:dyDescent="0.25">
      <c r="A190" s="17">
        <v>5134</v>
      </c>
      <c r="B190" s="1" t="s">
        <v>175</v>
      </c>
      <c r="C190" s="24">
        <f>SUM(C191:C195)</f>
        <v>224674.11000000002</v>
      </c>
      <c r="D190" s="22">
        <f t="shared" si="16"/>
        <v>6.6100149410789431E-3</v>
      </c>
      <c r="E190" s="1"/>
    </row>
    <row r="191" spans="1:5" ht="9.75" customHeight="1" x14ac:dyDescent="0.25">
      <c r="A191" s="110" t="s">
        <v>728</v>
      </c>
      <c r="B191" s="108" t="s">
        <v>729</v>
      </c>
      <c r="C191" s="143">
        <v>19664.34</v>
      </c>
      <c r="D191" s="22"/>
      <c r="E191" s="1"/>
    </row>
    <row r="192" spans="1:5" ht="9.75" customHeight="1" x14ac:dyDescent="0.25">
      <c r="A192" s="139" t="s">
        <v>1393</v>
      </c>
      <c r="B192" s="140" t="s">
        <v>1394</v>
      </c>
      <c r="C192" s="143">
        <v>7306.67</v>
      </c>
      <c r="D192" s="22"/>
      <c r="E192" s="1"/>
    </row>
    <row r="193" spans="1:5" ht="9.75" customHeight="1" x14ac:dyDescent="0.25">
      <c r="A193" s="110" t="s">
        <v>730</v>
      </c>
      <c r="B193" s="108" t="s">
        <v>731</v>
      </c>
      <c r="C193" s="143">
        <v>73180.53</v>
      </c>
      <c r="D193" s="22"/>
      <c r="E193" s="1"/>
    </row>
    <row r="194" spans="1:5" ht="9.75" customHeight="1" x14ac:dyDescent="0.25">
      <c r="A194" s="110" t="s">
        <v>732</v>
      </c>
      <c r="B194" s="108" t="s">
        <v>733</v>
      </c>
      <c r="C194" s="143">
        <v>32906.57</v>
      </c>
      <c r="D194" s="22"/>
      <c r="E194" s="1"/>
    </row>
    <row r="195" spans="1:5" ht="9.75" customHeight="1" x14ac:dyDescent="0.25">
      <c r="A195" s="110" t="s">
        <v>734</v>
      </c>
      <c r="B195" s="108" t="s">
        <v>735</v>
      </c>
      <c r="C195" s="143">
        <v>91616</v>
      </c>
      <c r="D195" s="22"/>
      <c r="E195" s="1"/>
    </row>
    <row r="196" spans="1:5" ht="9.75" customHeight="1" x14ac:dyDescent="0.25">
      <c r="A196" s="17">
        <v>5135</v>
      </c>
      <c r="B196" s="1" t="s">
        <v>176</v>
      </c>
      <c r="C196" s="24">
        <f>SUM(C197:C203)</f>
        <v>1038785.6799999999</v>
      </c>
      <c r="D196" s="22">
        <f t="shared" si="16"/>
        <v>3.056154919398078E-2</v>
      </c>
      <c r="E196" s="1"/>
    </row>
    <row r="197" spans="1:5" ht="9.75" customHeight="1" x14ac:dyDescent="0.25">
      <c r="A197" s="110" t="s">
        <v>736</v>
      </c>
      <c r="B197" s="108" t="s">
        <v>737</v>
      </c>
      <c r="C197" s="143">
        <v>486929.79</v>
      </c>
      <c r="D197" s="22"/>
      <c r="E197" s="1"/>
    </row>
    <row r="198" spans="1:5" ht="9.75" customHeight="1" x14ac:dyDescent="0.25">
      <c r="A198" s="139" t="s">
        <v>1395</v>
      </c>
      <c r="B198" s="140" t="s">
        <v>1396</v>
      </c>
      <c r="C198" s="143">
        <v>227244.69</v>
      </c>
      <c r="D198" s="22"/>
      <c r="E198" s="1"/>
    </row>
    <row r="199" spans="1:5" ht="9.75" customHeight="1" x14ac:dyDescent="0.25">
      <c r="A199" s="110" t="s">
        <v>738</v>
      </c>
      <c r="B199" s="108" t="s">
        <v>739</v>
      </c>
      <c r="C199" s="143">
        <v>22344</v>
      </c>
      <c r="D199" s="22"/>
      <c r="E199" s="1"/>
    </row>
    <row r="200" spans="1:5" ht="9.75" customHeight="1" x14ac:dyDescent="0.25">
      <c r="A200" s="110" t="s">
        <v>740</v>
      </c>
      <c r="B200" s="108" t="s">
        <v>739</v>
      </c>
      <c r="C200" s="143">
        <v>121392.98</v>
      </c>
      <c r="D200" s="22"/>
      <c r="E200" s="1"/>
    </row>
    <row r="201" spans="1:5" ht="9.75" customHeight="1" x14ac:dyDescent="0.25">
      <c r="A201" s="110" t="s">
        <v>741</v>
      </c>
      <c r="B201" s="108" t="s">
        <v>742</v>
      </c>
      <c r="C201" s="143">
        <v>54530.23</v>
      </c>
      <c r="D201" s="22"/>
      <c r="E201" s="1"/>
    </row>
    <row r="202" spans="1:5" ht="9.75" customHeight="1" x14ac:dyDescent="0.25">
      <c r="A202" s="110" t="s">
        <v>743</v>
      </c>
      <c r="B202" s="108" t="s">
        <v>739</v>
      </c>
      <c r="C202" s="143">
        <v>59991.99</v>
      </c>
      <c r="D202" s="22"/>
      <c r="E202" s="1"/>
    </row>
    <row r="203" spans="1:5" ht="9.75" customHeight="1" x14ac:dyDescent="0.25">
      <c r="A203" s="110" t="s">
        <v>744</v>
      </c>
      <c r="B203" s="108" t="s">
        <v>745</v>
      </c>
      <c r="C203" s="143">
        <v>66352</v>
      </c>
      <c r="D203" s="22"/>
      <c r="E203" s="1"/>
    </row>
    <row r="204" spans="1:5" ht="9.75" customHeight="1" x14ac:dyDescent="0.25">
      <c r="A204" s="17">
        <v>5136</v>
      </c>
      <c r="B204" s="1" t="s">
        <v>177</v>
      </c>
      <c r="C204" s="143">
        <f>SUM(C205:C208)</f>
        <v>4934074.41</v>
      </c>
      <c r="D204" s="22">
        <f>IFERROR(C203/$C$173,"")</f>
        <v>1.9521061477464849E-3</v>
      </c>
      <c r="E204" s="1"/>
    </row>
    <row r="205" spans="1:5" ht="9.75" customHeight="1" x14ac:dyDescent="0.25">
      <c r="A205" s="17" t="s">
        <v>746</v>
      </c>
      <c r="B205" s="1" t="s">
        <v>747</v>
      </c>
      <c r="C205" s="143">
        <v>1183235.5</v>
      </c>
      <c r="D205" s="22"/>
      <c r="E205" s="1"/>
    </row>
    <row r="206" spans="1:5" ht="9.75" customHeight="1" x14ac:dyDescent="0.25">
      <c r="A206" s="17" t="s">
        <v>748</v>
      </c>
      <c r="B206" s="1" t="s">
        <v>749</v>
      </c>
      <c r="C206" s="143">
        <v>1056326.48</v>
      </c>
      <c r="D206" s="22"/>
      <c r="E206" s="1"/>
    </row>
    <row r="207" spans="1:5" ht="9.75" customHeight="1" x14ac:dyDescent="0.25">
      <c r="A207" s="17" t="s">
        <v>750</v>
      </c>
      <c r="B207" s="1" t="s">
        <v>751</v>
      </c>
      <c r="C207" s="143">
        <v>2677112.4300000002</v>
      </c>
      <c r="D207" s="22"/>
      <c r="E207" s="1"/>
    </row>
    <row r="208" spans="1:5" ht="9.75" customHeight="1" x14ac:dyDescent="0.25">
      <c r="A208" s="17" t="s">
        <v>752</v>
      </c>
      <c r="B208" s="1" t="s">
        <v>753</v>
      </c>
      <c r="C208" s="143">
        <v>17400</v>
      </c>
      <c r="D208" s="22"/>
      <c r="E208" s="1"/>
    </row>
    <row r="209" spans="1:5" ht="9.75" customHeight="1" x14ac:dyDescent="0.25">
      <c r="A209" s="17">
        <v>5137</v>
      </c>
      <c r="B209" s="1" t="s">
        <v>178</v>
      </c>
      <c r="C209" s="24">
        <f>SUM(C210:C212)</f>
        <v>122782.16999999998</v>
      </c>
      <c r="D209" s="22">
        <f t="shared" si="16"/>
        <v>3.6123075248772306E-3</v>
      </c>
      <c r="E209" s="1"/>
    </row>
    <row r="210" spans="1:5" ht="9.75" customHeight="1" x14ac:dyDescent="0.25">
      <c r="A210" s="17" t="s">
        <v>754</v>
      </c>
      <c r="B210" s="1" t="s">
        <v>755</v>
      </c>
      <c r="C210" s="143">
        <v>70086.48</v>
      </c>
      <c r="D210" s="22"/>
      <c r="E210" s="1"/>
    </row>
    <row r="211" spans="1:5" ht="9.75" customHeight="1" x14ac:dyDescent="0.25">
      <c r="A211" s="17" t="s">
        <v>756</v>
      </c>
      <c r="B211" s="1" t="s">
        <v>757</v>
      </c>
      <c r="C211" s="143">
        <v>47880.79</v>
      </c>
      <c r="D211" s="22"/>
      <c r="E211" s="1"/>
    </row>
    <row r="212" spans="1:5" ht="9.75" customHeight="1" x14ac:dyDescent="0.25">
      <c r="A212" s="17" t="s">
        <v>758</v>
      </c>
      <c r="B212" s="1" t="s">
        <v>759</v>
      </c>
      <c r="C212" s="143">
        <v>4814.8999999999996</v>
      </c>
      <c r="D212" s="22"/>
      <c r="E212" s="1"/>
    </row>
    <row r="213" spans="1:5" ht="9.75" customHeight="1" x14ac:dyDescent="0.25">
      <c r="A213" s="17">
        <v>5138</v>
      </c>
      <c r="B213" s="1" t="s">
        <v>179</v>
      </c>
      <c r="C213" s="24">
        <f>SUM(C214:C219)</f>
        <v>20405900.370000001</v>
      </c>
      <c r="D213" s="22">
        <f t="shared" si="16"/>
        <v>0.60035090973262706</v>
      </c>
      <c r="E213" s="1"/>
    </row>
    <row r="214" spans="1:5" ht="9.75" customHeight="1" x14ac:dyDescent="0.25">
      <c r="A214" s="139" t="s">
        <v>760</v>
      </c>
      <c r="B214" s="140" t="s">
        <v>761</v>
      </c>
      <c r="C214" s="143">
        <v>15067.72</v>
      </c>
      <c r="D214" s="22"/>
      <c r="E214" s="1"/>
    </row>
    <row r="215" spans="1:5" ht="9.75" customHeight="1" x14ac:dyDescent="0.25">
      <c r="A215" s="139" t="s">
        <v>762</v>
      </c>
      <c r="B215" s="140" t="s">
        <v>763</v>
      </c>
      <c r="C215" s="143">
        <v>306138.87</v>
      </c>
      <c r="D215" s="22"/>
      <c r="E215" s="1"/>
    </row>
    <row r="216" spans="1:5" ht="132" customHeight="1" x14ac:dyDescent="0.25">
      <c r="A216" s="139" t="s">
        <v>764</v>
      </c>
      <c r="B216" s="140" t="s">
        <v>765</v>
      </c>
      <c r="C216" s="143">
        <v>18406568.82</v>
      </c>
      <c r="D216" s="113" t="s">
        <v>772</v>
      </c>
      <c r="E216" s="1"/>
    </row>
    <row r="217" spans="1:5" ht="9.75" customHeight="1" x14ac:dyDescent="0.25">
      <c r="A217" s="139" t="s">
        <v>766</v>
      </c>
      <c r="B217" s="140" t="s">
        <v>767</v>
      </c>
      <c r="C217" s="143">
        <v>1609321.97</v>
      </c>
      <c r="D217" s="22"/>
      <c r="E217" s="1"/>
    </row>
    <row r="218" spans="1:5" ht="9.75" customHeight="1" x14ac:dyDescent="0.25">
      <c r="A218" s="139" t="s">
        <v>768</v>
      </c>
      <c r="B218" s="140" t="s">
        <v>769</v>
      </c>
      <c r="C218" s="143">
        <v>2500.0100000000002</v>
      </c>
      <c r="D218" s="22"/>
      <c r="E218" s="1"/>
    </row>
    <row r="219" spans="1:5" ht="9.75" customHeight="1" x14ac:dyDescent="0.25">
      <c r="A219" s="139" t="s">
        <v>770</v>
      </c>
      <c r="B219" s="140" t="s">
        <v>771</v>
      </c>
      <c r="C219" s="143">
        <v>66302.98</v>
      </c>
      <c r="D219" s="22"/>
      <c r="E219" s="1"/>
    </row>
    <row r="220" spans="1:5" ht="9.75" customHeight="1" x14ac:dyDescent="0.25">
      <c r="A220" s="17">
        <v>5139</v>
      </c>
      <c r="B220" s="1" t="s">
        <v>180</v>
      </c>
      <c r="C220" s="24">
        <f>SUM(C221:C225)</f>
        <v>2716730.0100000002</v>
      </c>
      <c r="D220" s="22">
        <f t="shared" si="16"/>
        <v>7.9927437820839914E-2</v>
      </c>
      <c r="E220" s="1"/>
    </row>
    <row r="221" spans="1:5" ht="9.75" customHeight="1" x14ac:dyDescent="0.25">
      <c r="A221" s="110" t="s">
        <v>773</v>
      </c>
      <c r="B221" s="108" t="s">
        <v>774</v>
      </c>
      <c r="C221" s="143">
        <v>150921.88</v>
      </c>
      <c r="D221" s="22"/>
      <c r="E221" s="1"/>
    </row>
    <row r="222" spans="1:5" ht="9.75" customHeight="1" x14ac:dyDescent="0.25">
      <c r="A222" s="110" t="s">
        <v>775</v>
      </c>
      <c r="B222" s="108" t="s">
        <v>776</v>
      </c>
      <c r="C222" s="143">
        <v>631.77</v>
      </c>
      <c r="D222" s="22"/>
      <c r="E222" s="1"/>
    </row>
    <row r="223" spans="1:5" ht="9.75" customHeight="1" x14ac:dyDescent="0.25">
      <c r="A223" s="110" t="s">
        <v>777</v>
      </c>
      <c r="B223" s="108" t="s">
        <v>778</v>
      </c>
      <c r="C223" s="143">
        <v>292589.28000000003</v>
      </c>
      <c r="D223" s="22"/>
      <c r="E223" s="1"/>
    </row>
    <row r="224" spans="1:5" ht="9.75" customHeight="1" x14ac:dyDescent="0.25">
      <c r="A224" s="110" t="s">
        <v>779</v>
      </c>
      <c r="B224" s="108" t="s">
        <v>780</v>
      </c>
      <c r="C224" s="143">
        <v>1413397</v>
      </c>
      <c r="D224" s="22"/>
      <c r="E224" s="1"/>
    </row>
    <row r="225" spans="1:5" ht="9.75" customHeight="1" x14ac:dyDescent="0.25">
      <c r="A225" s="110" t="s">
        <v>781</v>
      </c>
      <c r="B225" s="108" t="s">
        <v>782</v>
      </c>
      <c r="C225" s="143">
        <v>859190.08</v>
      </c>
      <c r="D225" s="22"/>
      <c r="E225" s="1"/>
    </row>
    <row r="226" spans="1:5" ht="9.75" customHeight="1" x14ac:dyDescent="0.25">
      <c r="A226" s="27">
        <v>5200</v>
      </c>
      <c r="B226" s="20" t="s">
        <v>181</v>
      </c>
      <c r="C226" s="21">
        <v>0</v>
      </c>
      <c r="D226" s="22"/>
      <c r="E226" s="1"/>
    </row>
    <row r="227" spans="1:5" ht="9.75" customHeight="1" x14ac:dyDescent="0.25">
      <c r="A227" s="27">
        <v>5210</v>
      </c>
      <c r="B227" s="20" t="s">
        <v>182</v>
      </c>
      <c r="C227" s="21">
        <v>0</v>
      </c>
      <c r="D227" s="22" t="str">
        <f t="shared" ref="D227:D229" si="17">IFERROR(C227/$C$227,"")</f>
        <v/>
      </c>
      <c r="E227" s="1"/>
    </row>
    <row r="228" spans="1:5" ht="9.75" customHeight="1" x14ac:dyDescent="0.25">
      <c r="A228" s="17">
        <v>5211</v>
      </c>
      <c r="B228" s="1" t="s">
        <v>183</v>
      </c>
      <c r="C228" s="24">
        <v>0</v>
      </c>
      <c r="D228" s="22" t="str">
        <f t="shared" si="17"/>
        <v/>
      </c>
      <c r="E228" s="1"/>
    </row>
    <row r="229" spans="1:5" ht="9.75" customHeight="1" x14ac:dyDescent="0.25">
      <c r="A229" s="17">
        <v>5212</v>
      </c>
      <c r="B229" s="1" t="s">
        <v>184</v>
      </c>
      <c r="C229" s="24">
        <v>0</v>
      </c>
      <c r="D229" s="22" t="str">
        <f t="shared" si="17"/>
        <v/>
      </c>
      <c r="E229" s="1"/>
    </row>
    <row r="230" spans="1:5" ht="9.75" customHeight="1" x14ac:dyDescent="0.25">
      <c r="A230" s="27">
        <v>5220</v>
      </c>
      <c r="B230" s="20" t="s">
        <v>185</v>
      </c>
      <c r="C230" s="21">
        <v>0</v>
      </c>
      <c r="D230" s="22" t="str">
        <f t="shared" ref="D230:D232" si="18">IFERROR(C230/$C$230,"")</f>
        <v/>
      </c>
      <c r="E230" s="1"/>
    </row>
    <row r="231" spans="1:5" ht="9.75" customHeight="1" x14ac:dyDescent="0.25">
      <c r="A231" s="17">
        <v>5221</v>
      </c>
      <c r="B231" s="1" t="s">
        <v>186</v>
      </c>
      <c r="C231" s="24">
        <v>0</v>
      </c>
      <c r="D231" s="22" t="str">
        <f t="shared" si="18"/>
        <v/>
      </c>
      <c r="E231" s="1"/>
    </row>
    <row r="232" spans="1:5" ht="9.75" customHeight="1" x14ac:dyDescent="0.25">
      <c r="A232" s="17">
        <v>5222</v>
      </c>
      <c r="B232" s="1" t="s">
        <v>187</v>
      </c>
      <c r="C232" s="24">
        <v>0</v>
      </c>
      <c r="D232" s="22" t="str">
        <f t="shared" si="18"/>
        <v/>
      </c>
      <c r="E232" s="1"/>
    </row>
    <row r="233" spans="1:5" ht="9.75" customHeight="1" x14ac:dyDescent="0.25">
      <c r="A233" s="27">
        <v>5230</v>
      </c>
      <c r="B233" s="20" t="s">
        <v>130</v>
      </c>
      <c r="C233" s="21">
        <v>0</v>
      </c>
      <c r="D233" s="22" t="str">
        <f t="shared" ref="D233:D235" si="19">IFERROR(C233/$C$233,"")</f>
        <v/>
      </c>
      <c r="E233" s="1"/>
    </row>
    <row r="234" spans="1:5" ht="9.75" customHeight="1" x14ac:dyDescent="0.25">
      <c r="A234" s="17">
        <v>5231</v>
      </c>
      <c r="B234" s="1" t="s">
        <v>188</v>
      </c>
      <c r="C234" s="24">
        <v>0</v>
      </c>
      <c r="D234" s="22" t="str">
        <f t="shared" si="19"/>
        <v/>
      </c>
      <c r="E234" s="1"/>
    </row>
    <row r="235" spans="1:5" ht="9.75" customHeight="1" x14ac:dyDescent="0.25">
      <c r="A235" s="17">
        <v>5232</v>
      </c>
      <c r="B235" s="1" t="s">
        <v>189</v>
      </c>
      <c r="C235" s="24">
        <v>0</v>
      </c>
      <c r="D235" s="22" t="str">
        <f t="shared" si="19"/>
        <v/>
      </c>
      <c r="E235" s="1"/>
    </row>
    <row r="236" spans="1:5" ht="9.75" customHeight="1" x14ac:dyDescent="0.25">
      <c r="A236" s="27">
        <v>5240</v>
      </c>
      <c r="B236" s="20" t="s">
        <v>190</v>
      </c>
      <c r="C236" s="21">
        <v>0</v>
      </c>
      <c r="D236" s="22" t="str">
        <f t="shared" ref="D236:D240" si="20">IFERROR(C236/$C$236,"")</f>
        <v/>
      </c>
      <c r="E236" s="1"/>
    </row>
    <row r="237" spans="1:5" ht="9.75" customHeight="1" x14ac:dyDescent="0.25">
      <c r="A237" s="17">
        <v>5241</v>
      </c>
      <c r="B237" s="1" t="s">
        <v>191</v>
      </c>
      <c r="C237" s="24">
        <v>0</v>
      </c>
      <c r="D237" s="22" t="str">
        <f t="shared" si="20"/>
        <v/>
      </c>
      <c r="E237" s="1"/>
    </row>
    <row r="238" spans="1:5" ht="9.75" customHeight="1" x14ac:dyDescent="0.25">
      <c r="A238" s="17">
        <v>5242</v>
      </c>
      <c r="B238" s="1" t="s">
        <v>192</v>
      </c>
      <c r="C238" s="24">
        <v>0</v>
      </c>
      <c r="D238" s="22" t="str">
        <f t="shared" si="20"/>
        <v/>
      </c>
      <c r="E238" s="1"/>
    </row>
    <row r="239" spans="1:5" ht="9.75" customHeight="1" x14ac:dyDescent="0.25">
      <c r="A239" s="17">
        <v>5243</v>
      </c>
      <c r="B239" s="1" t="s">
        <v>193</v>
      </c>
      <c r="C239" s="24">
        <v>0</v>
      </c>
      <c r="D239" s="22" t="str">
        <f t="shared" si="20"/>
        <v/>
      </c>
      <c r="E239" s="1"/>
    </row>
    <row r="240" spans="1:5" ht="9.75" customHeight="1" x14ac:dyDescent="0.25">
      <c r="A240" s="17">
        <v>5244</v>
      </c>
      <c r="B240" s="1" t="s">
        <v>194</v>
      </c>
      <c r="C240" s="24">
        <v>0</v>
      </c>
      <c r="D240" s="22" t="str">
        <f t="shared" si="20"/>
        <v/>
      </c>
      <c r="E240" s="1"/>
    </row>
    <row r="241" spans="1:5" ht="9.75" customHeight="1" x14ac:dyDescent="0.25">
      <c r="A241" s="27">
        <v>5250</v>
      </c>
      <c r="B241" s="20" t="s">
        <v>131</v>
      </c>
      <c r="C241" s="21">
        <v>0</v>
      </c>
      <c r="D241" s="22" t="str">
        <f t="shared" ref="D241:D244" si="21">IFERROR(C241/$C$241,"")</f>
        <v/>
      </c>
      <c r="E241" s="1"/>
    </row>
    <row r="242" spans="1:5" ht="9.75" customHeight="1" x14ac:dyDescent="0.25">
      <c r="A242" s="17">
        <v>5251</v>
      </c>
      <c r="B242" s="1" t="s">
        <v>195</v>
      </c>
      <c r="C242" s="24">
        <v>0</v>
      </c>
      <c r="D242" s="22" t="str">
        <f t="shared" si="21"/>
        <v/>
      </c>
      <c r="E242" s="1"/>
    </row>
    <row r="243" spans="1:5" ht="9.75" customHeight="1" x14ac:dyDescent="0.25">
      <c r="A243" s="17">
        <v>5252</v>
      </c>
      <c r="B243" s="1" t="s">
        <v>196</v>
      </c>
      <c r="C243" s="24">
        <v>0</v>
      </c>
      <c r="D243" s="22" t="str">
        <f t="shared" si="21"/>
        <v/>
      </c>
      <c r="E243" s="1"/>
    </row>
    <row r="244" spans="1:5" ht="9.75" customHeight="1" x14ac:dyDescent="0.25">
      <c r="A244" s="17">
        <v>5259</v>
      </c>
      <c r="B244" s="1" t="s">
        <v>197</v>
      </c>
      <c r="C244" s="24">
        <v>0</v>
      </c>
      <c r="D244" s="22" t="str">
        <f t="shared" si="21"/>
        <v/>
      </c>
      <c r="E244" s="1"/>
    </row>
    <row r="245" spans="1:5" ht="9.75" customHeight="1" x14ac:dyDescent="0.25">
      <c r="A245" s="27">
        <v>5260</v>
      </c>
      <c r="B245" s="20" t="s">
        <v>198</v>
      </c>
      <c r="C245" s="21">
        <v>0</v>
      </c>
      <c r="D245" s="22" t="str">
        <f t="shared" ref="D245:D247" si="22">IFERROR(C245/$C$245,"")</f>
        <v/>
      </c>
      <c r="E245" s="1"/>
    </row>
    <row r="246" spans="1:5" ht="9.75" customHeight="1" x14ac:dyDescent="0.25">
      <c r="A246" s="17">
        <v>5261</v>
      </c>
      <c r="B246" s="1" t="s">
        <v>199</v>
      </c>
      <c r="C246" s="24">
        <v>0</v>
      </c>
      <c r="D246" s="22" t="str">
        <f t="shared" si="22"/>
        <v/>
      </c>
      <c r="E246" s="1"/>
    </row>
    <row r="247" spans="1:5" ht="9.75" customHeight="1" x14ac:dyDescent="0.25">
      <c r="A247" s="17">
        <v>5262</v>
      </c>
      <c r="B247" s="1" t="s">
        <v>200</v>
      </c>
      <c r="C247" s="24">
        <v>0</v>
      </c>
      <c r="D247" s="22" t="str">
        <f t="shared" si="22"/>
        <v/>
      </c>
      <c r="E247" s="1"/>
    </row>
    <row r="248" spans="1:5" ht="9.75" customHeight="1" x14ac:dyDescent="0.25">
      <c r="A248" s="27">
        <v>5270</v>
      </c>
      <c r="B248" s="20" t="s">
        <v>201</v>
      </c>
      <c r="C248" s="21">
        <v>0</v>
      </c>
      <c r="D248" s="22" t="str">
        <f t="shared" ref="D248:D249" si="23">IFERROR(C248/$C$248,"")</f>
        <v/>
      </c>
      <c r="E248" s="1"/>
    </row>
    <row r="249" spans="1:5" ht="9.75" customHeight="1" x14ac:dyDescent="0.25">
      <c r="A249" s="17">
        <v>5271</v>
      </c>
      <c r="B249" s="1" t="s">
        <v>202</v>
      </c>
      <c r="C249" s="24">
        <v>0</v>
      </c>
      <c r="D249" s="22" t="str">
        <f t="shared" si="23"/>
        <v/>
      </c>
      <c r="E249" s="1"/>
    </row>
    <row r="250" spans="1:5" ht="9.75" customHeight="1" x14ac:dyDescent="0.25">
      <c r="A250" s="27">
        <v>5280</v>
      </c>
      <c r="B250" s="20" t="s">
        <v>203</v>
      </c>
      <c r="C250" s="21">
        <v>0</v>
      </c>
      <c r="D250" s="22" t="str">
        <f t="shared" ref="D250:D255" si="24">IFERROR(C250/$C$250,"")</f>
        <v/>
      </c>
      <c r="E250" s="1"/>
    </row>
    <row r="251" spans="1:5" ht="9.75" customHeight="1" x14ac:dyDescent="0.25">
      <c r="A251" s="17">
        <v>5281</v>
      </c>
      <c r="B251" s="1" t="s">
        <v>204</v>
      </c>
      <c r="C251" s="24">
        <v>0</v>
      </c>
      <c r="D251" s="22" t="str">
        <f t="shared" si="24"/>
        <v/>
      </c>
      <c r="E251" s="1"/>
    </row>
    <row r="252" spans="1:5" ht="9.75" customHeight="1" x14ac:dyDescent="0.25">
      <c r="A252" s="17">
        <v>5282</v>
      </c>
      <c r="B252" s="1" t="s">
        <v>205</v>
      </c>
      <c r="C252" s="24">
        <v>0</v>
      </c>
      <c r="D252" s="22" t="str">
        <f t="shared" si="24"/>
        <v/>
      </c>
      <c r="E252" s="1"/>
    </row>
    <row r="253" spans="1:5" ht="9.75" customHeight="1" x14ac:dyDescent="0.25">
      <c r="A253" s="17">
        <v>5283</v>
      </c>
      <c r="B253" s="1" t="s">
        <v>206</v>
      </c>
      <c r="C253" s="24">
        <v>0</v>
      </c>
      <c r="D253" s="22" t="str">
        <f t="shared" si="24"/>
        <v/>
      </c>
      <c r="E253" s="1"/>
    </row>
    <row r="254" spans="1:5" ht="9.75" customHeight="1" x14ac:dyDescent="0.25">
      <c r="A254" s="17">
        <v>5284</v>
      </c>
      <c r="B254" s="1" t="s">
        <v>207</v>
      </c>
      <c r="C254" s="24">
        <v>0</v>
      </c>
      <c r="D254" s="22" t="str">
        <f t="shared" si="24"/>
        <v/>
      </c>
      <c r="E254" s="1"/>
    </row>
    <row r="255" spans="1:5" ht="9.75" customHeight="1" x14ac:dyDescent="0.25">
      <c r="A255" s="17">
        <v>5285</v>
      </c>
      <c r="B255" s="1" t="s">
        <v>208</v>
      </c>
      <c r="C255" s="24">
        <v>0</v>
      </c>
      <c r="D255" s="22" t="str">
        <f t="shared" si="24"/>
        <v/>
      </c>
      <c r="E255" s="1"/>
    </row>
    <row r="256" spans="1:5" ht="9.75" customHeight="1" x14ac:dyDescent="0.25">
      <c r="A256" s="27">
        <v>5290</v>
      </c>
      <c r="B256" s="20" t="s">
        <v>209</v>
      </c>
      <c r="C256" s="21">
        <v>0</v>
      </c>
      <c r="D256" s="22" t="str">
        <f t="shared" ref="D256:D258" si="25">IFERROR(C256/$C$256,"")</f>
        <v/>
      </c>
      <c r="E256" s="1"/>
    </row>
    <row r="257" spans="1:5" ht="9.75" customHeight="1" x14ac:dyDescent="0.25">
      <c r="A257" s="17">
        <v>5291</v>
      </c>
      <c r="B257" s="1" t="s">
        <v>210</v>
      </c>
      <c r="C257" s="24">
        <v>0</v>
      </c>
      <c r="D257" s="22" t="str">
        <f t="shared" si="25"/>
        <v/>
      </c>
      <c r="E257" s="1"/>
    </row>
    <row r="258" spans="1:5" ht="9.75" customHeight="1" x14ac:dyDescent="0.25">
      <c r="A258" s="17">
        <v>5292</v>
      </c>
      <c r="B258" s="1" t="s">
        <v>211</v>
      </c>
      <c r="C258" s="24">
        <v>0</v>
      </c>
      <c r="D258" s="22" t="str">
        <f t="shared" si="25"/>
        <v/>
      </c>
      <c r="E258" s="1"/>
    </row>
    <row r="259" spans="1:5" ht="9.75" customHeight="1" x14ac:dyDescent="0.25">
      <c r="A259" s="27">
        <v>5300</v>
      </c>
      <c r="B259" s="20" t="s">
        <v>212</v>
      </c>
      <c r="C259" s="21">
        <v>0</v>
      </c>
      <c r="D259" s="22"/>
      <c r="E259" s="1"/>
    </row>
    <row r="260" spans="1:5" ht="9.75" customHeight="1" x14ac:dyDescent="0.25">
      <c r="A260" s="27">
        <v>5310</v>
      </c>
      <c r="B260" s="20" t="s">
        <v>123</v>
      </c>
      <c r="C260" s="21">
        <v>0</v>
      </c>
      <c r="D260" s="22" t="str">
        <f t="shared" ref="D260:D262" si="26">IFERROR(C260/$C$260,"")</f>
        <v/>
      </c>
      <c r="E260" s="1"/>
    </row>
    <row r="261" spans="1:5" ht="9.75" customHeight="1" x14ac:dyDescent="0.25">
      <c r="A261" s="17">
        <v>5311</v>
      </c>
      <c r="B261" s="1" t="s">
        <v>213</v>
      </c>
      <c r="C261" s="24">
        <v>0</v>
      </c>
      <c r="D261" s="22" t="str">
        <f t="shared" si="26"/>
        <v/>
      </c>
      <c r="E261" s="1"/>
    </row>
    <row r="262" spans="1:5" ht="9.75" customHeight="1" x14ac:dyDescent="0.25">
      <c r="A262" s="17">
        <v>5312</v>
      </c>
      <c r="B262" s="1" t="s">
        <v>214</v>
      </c>
      <c r="C262" s="24">
        <v>0</v>
      </c>
      <c r="D262" s="22" t="str">
        <f t="shared" si="26"/>
        <v/>
      </c>
      <c r="E262" s="1"/>
    </row>
    <row r="263" spans="1:5" ht="9.75" customHeight="1" x14ac:dyDescent="0.25">
      <c r="A263" s="27">
        <v>5320</v>
      </c>
      <c r="B263" s="20" t="s">
        <v>124</v>
      </c>
      <c r="C263" s="21">
        <v>0</v>
      </c>
      <c r="D263" s="22" t="str">
        <f t="shared" ref="D263:D265" si="27">IFERROR(C263/$C$263,"")</f>
        <v/>
      </c>
      <c r="E263" s="1"/>
    </row>
    <row r="264" spans="1:5" ht="9.75" customHeight="1" x14ac:dyDescent="0.25">
      <c r="A264" s="17">
        <v>5321</v>
      </c>
      <c r="B264" s="1" t="s">
        <v>215</v>
      </c>
      <c r="C264" s="24">
        <v>0</v>
      </c>
      <c r="D264" s="22" t="str">
        <f t="shared" si="27"/>
        <v/>
      </c>
      <c r="E264" s="1"/>
    </row>
    <row r="265" spans="1:5" ht="9.75" customHeight="1" x14ac:dyDescent="0.25">
      <c r="A265" s="17">
        <v>5322</v>
      </c>
      <c r="B265" s="1" t="s">
        <v>216</v>
      </c>
      <c r="C265" s="24">
        <v>0</v>
      </c>
      <c r="D265" s="22" t="str">
        <f t="shared" si="27"/>
        <v/>
      </c>
      <c r="E265" s="1"/>
    </row>
    <row r="266" spans="1:5" ht="9.75" customHeight="1" x14ac:dyDescent="0.25">
      <c r="A266" s="27">
        <v>5330</v>
      </c>
      <c r="B266" s="20" t="s">
        <v>125</v>
      </c>
      <c r="C266" s="21">
        <v>0</v>
      </c>
      <c r="D266" s="22" t="str">
        <f t="shared" ref="D266:D268" si="28">IFERROR(C266/$C$266,"")</f>
        <v/>
      </c>
      <c r="E266" s="1"/>
    </row>
    <row r="267" spans="1:5" ht="9.75" customHeight="1" x14ac:dyDescent="0.25">
      <c r="A267" s="17">
        <v>5331</v>
      </c>
      <c r="B267" s="1" t="s">
        <v>217</v>
      </c>
      <c r="C267" s="24">
        <v>0</v>
      </c>
      <c r="D267" s="22" t="str">
        <f t="shared" si="28"/>
        <v/>
      </c>
      <c r="E267" s="1"/>
    </row>
    <row r="268" spans="1:5" ht="9.75" customHeight="1" x14ac:dyDescent="0.25">
      <c r="A268" s="17">
        <v>5332</v>
      </c>
      <c r="B268" s="1" t="s">
        <v>218</v>
      </c>
      <c r="C268" s="24">
        <v>0</v>
      </c>
      <c r="D268" s="22" t="str">
        <f t="shared" si="28"/>
        <v/>
      </c>
      <c r="E268" s="1"/>
    </row>
    <row r="269" spans="1:5" ht="9.75" customHeight="1" x14ac:dyDescent="0.25">
      <c r="A269" s="27">
        <v>5400</v>
      </c>
      <c r="B269" s="20" t="s">
        <v>219</v>
      </c>
      <c r="C269" s="21">
        <v>0</v>
      </c>
      <c r="D269" s="22"/>
      <c r="E269" s="1"/>
    </row>
    <row r="270" spans="1:5" ht="9.75" customHeight="1" x14ac:dyDescent="0.25">
      <c r="A270" s="27">
        <v>5410</v>
      </c>
      <c r="B270" s="20" t="s">
        <v>220</v>
      </c>
      <c r="C270" s="21">
        <v>0</v>
      </c>
      <c r="D270" s="22" t="str">
        <f t="shared" ref="D270:D272" si="29">IFERROR(C270/$C$270,"")</f>
        <v/>
      </c>
      <c r="E270" s="1"/>
    </row>
    <row r="271" spans="1:5" ht="9.75" customHeight="1" x14ac:dyDescent="0.25">
      <c r="A271" s="17">
        <v>5411</v>
      </c>
      <c r="B271" s="1" t="s">
        <v>221</v>
      </c>
      <c r="C271" s="24">
        <v>0</v>
      </c>
      <c r="D271" s="22" t="str">
        <f t="shared" si="29"/>
        <v/>
      </c>
      <c r="E271" s="1"/>
    </row>
    <row r="272" spans="1:5" ht="9.75" customHeight="1" x14ac:dyDescent="0.25">
      <c r="A272" s="17">
        <v>5412</v>
      </c>
      <c r="B272" s="1" t="s">
        <v>222</v>
      </c>
      <c r="C272" s="24">
        <v>0</v>
      </c>
      <c r="D272" s="22" t="str">
        <f t="shared" si="29"/>
        <v/>
      </c>
      <c r="E272" s="1"/>
    </row>
    <row r="273" spans="1:5" ht="9.75" customHeight="1" x14ac:dyDescent="0.25">
      <c r="A273" s="27">
        <v>5420</v>
      </c>
      <c r="B273" s="20" t="s">
        <v>223</v>
      </c>
      <c r="C273" s="21">
        <v>0</v>
      </c>
      <c r="D273" s="22" t="str">
        <f t="shared" ref="D273:D275" si="30">IFERROR(C273/$C$273,"")</f>
        <v/>
      </c>
      <c r="E273" s="1"/>
    </row>
    <row r="274" spans="1:5" ht="9.75" customHeight="1" x14ac:dyDescent="0.25">
      <c r="A274" s="17">
        <v>5421</v>
      </c>
      <c r="B274" s="1" t="s">
        <v>224</v>
      </c>
      <c r="C274" s="24">
        <v>0</v>
      </c>
      <c r="D274" s="22" t="str">
        <f t="shared" si="30"/>
        <v/>
      </c>
      <c r="E274" s="1"/>
    </row>
    <row r="275" spans="1:5" ht="9.75" customHeight="1" x14ac:dyDescent="0.25">
      <c r="A275" s="17">
        <v>5422</v>
      </c>
      <c r="B275" s="1" t="s">
        <v>225</v>
      </c>
      <c r="C275" s="24">
        <v>0</v>
      </c>
      <c r="D275" s="22" t="str">
        <f t="shared" si="30"/>
        <v/>
      </c>
      <c r="E275" s="1"/>
    </row>
    <row r="276" spans="1:5" ht="9.75" customHeight="1" x14ac:dyDescent="0.25">
      <c r="A276" s="27">
        <v>5430</v>
      </c>
      <c r="B276" s="20" t="s">
        <v>226</v>
      </c>
      <c r="C276" s="21">
        <v>0</v>
      </c>
      <c r="D276" s="22" t="str">
        <f t="shared" ref="D276:D278" si="31">IFERROR(C276/$C$276,"")</f>
        <v/>
      </c>
      <c r="E276" s="1"/>
    </row>
    <row r="277" spans="1:5" ht="9.75" customHeight="1" x14ac:dyDescent="0.25">
      <c r="A277" s="17">
        <v>5431</v>
      </c>
      <c r="B277" s="1" t="s">
        <v>227</v>
      </c>
      <c r="C277" s="24">
        <v>0</v>
      </c>
      <c r="D277" s="22" t="str">
        <f t="shared" si="31"/>
        <v/>
      </c>
      <c r="E277" s="1"/>
    </row>
    <row r="278" spans="1:5" ht="9.75" customHeight="1" x14ac:dyDescent="0.25">
      <c r="A278" s="17">
        <v>5432</v>
      </c>
      <c r="B278" s="1" t="s">
        <v>228</v>
      </c>
      <c r="C278" s="24">
        <v>0</v>
      </c>
      <c r="D278" s="22" t="str">
        <f t="shared" si="31"/>
        <v/>
      </c>
      <c r="E278" s="1"/>
    </row>
    <row r="279" spans="1:5" ht="9.75" customHeight="1" x14ac:dyDescent="0.25">
      <c r="A279" s="27">
        <v>5440</v>
      </c>
      <c r="B279" s="20" t="s">
        <v>229</v>
      </c>
      <c r="C279" s="21">
        <v>0</v>
      </c>
      <c r="D279" s="22" t="str">
        <f t="shared" ref="D279:D280" si="32">IFERROR(C279/$C$279,"")</f>
        <v/>
      </c>
      <c r="E279" s="1"/>
    </row>
    <row r="280" spans="1:5" ht="9.75" customHeight="1" x14ac:dyDescent="0.25">
      <c r="A280" s="17">
        <v>5441</v>
      </c>
      <c r="B280" s="1" t="s">
        <v>229</v>
      </c>
      <c r="C280" s="24">
        <v>0</v>
      </c>
      <c r="D280" s="22" t="str">
        <f t="shared" si="32"/>
        <v/>
      </c>
      <c r="E280" s="1"/>
    </row>
    <row r="281" spans="1:5" ht="9.75" customHeight="1" x14ac:dyDescent="0.25">
      <c r="A281" s="27">
        <v>5450</v>
      </c>
      <c r="B281" s="20" t="s">
        <v>230</v>
      </c>
      <c r="C281" s="21">
        <v>0</v>
      </c>
      <c r="D281" s="22" t="str">
        <f t="shared" ref="D281:D283" si="33">IFERROR(C281/$C$281,"")</f>
        <v/>
      </c>
      <c r="E281" s="1"/>
    </row>
    <row r="282" spans="1:5" ht="9.75" customHeight="1" x14ac:dyDescent="0.25">
      <c r="A282" s="17">
        <v>5451</v>
      </c>
      <c r="B282" s="1" t="s">
        <v>231</v>
      </c>
      <c r="C282" s="24">
        <v>0</v>
      </c>
      <c r="D282" s="22" t="str">
        <f t="shared" si="33"/>
        <v/>
      </c>
      <c r="E282" s="1"/>
    </row>
    <row r="283" spans="1:5" ht="9.75" customHeight="1" x14ac:dyDescent="0.25">
      <c r="A283" s="17">
        <v>5452</v>
      </c>
      <c r="B283" s="1" t="s">
        <v>232</v>
      </c>
      <c r="C283" s="24">
        <v>0</v>
      </c>
      <c r="D283" s="22" t="str">
        <f t="shared" si="33"/>
        <v/>
      </c>
      <c r="E283" s="1"/>
    </row>
    <row r="284" spans="1:5" ht="9.75" customHeight="1" x14ac:dyDescent="0.25">
      <c r="A284" s="27">
        <v>5500</v>
      </c>
      <c r="B284" s="20" t="s">
        <v>233</v>
      </c>
      <c r="C284" s="21">
        <f>+C285+C303+C306+C316</f>
        <v>1355784.4299999997</v>
      </c>
      <c r="D284" s="22"/>
      <c r="E284" s="1"/>
    </row>
    <row r="285" spans="1:5" ht="9.75" customHeight="1" x14ac:dyDescent="0.25">
      <c r="A285" s="27">
        <v>5510</v>
      </c>
      <c r="B285" s="20" t="s">
        <v>234</v>
      </c>
      <c r="C285" s="21">
        <f>+C286+C287+C288+C289+C290+C298+C299+C301</f>
        <v>1355784.4299999997</v>
      </c>
      <c r="D285" s="22">
        <f t="shared" ref="D285:D302" si="34">IFERROR(C285/$C$285,"")</f>
        <v>1</v>
      </c>
      <c r="E285" s="1"/>
    </row>
    <row r="286" spans="1:5" ht="9.75" customHeight="1" x14ac:dyDescent="0.25">
      <c r="A286" s="17">
        <v>5511</v>
      </c>
      <c r="B286" s="1" t="s">
        <v>235</v>
      </c>
      <c r="C286" s="24">
        <v>0</v>
      </c>
      <c r="D286" s="22">
        <f t="shared" si="34"/>
        <v>0</v>
      </c>
      <c r="E286" s="1"/>
    </row>
    <row r="287" spans="1:5" ht="9.75" customHeight="1" x14ac:dyDescent="0.25">
      <c r="A287" s="17">
        <v>5512</v>
      </c>
      <c r="B287" s="1" t="s">
        <v>236</v>
      </c>
      <c r="C287" s="24">
        <v>0</v>
      </c>
      <c r="D287" s="22">
        <f t="shared" si="34"/>
        <v>0</v>
      </c>
      <c r="E287" s="1"/>
    </row>
    <row r="288" spans="1:5" ht="9.75" customHeight="1" x14ac:dyDescent="0.25">
      <c r="A288" s="17">
        <v>5513</v>
      </c>
      <c r="B288" s="1" t="s">
        <v>237</v>
      </c>
      <c r="C288" s="24">
        <v>0</v>
      </c>
      <c r="D288" s="22">
        <f t="shared" si="34"/>
        <v>0</v>
      </c>
      <c r="E288" s="1"/>
    </row>
    <row r="289" spans="1:5" ht="9.75" customHeight="1" x14ac:dyDescent="0.25">
      <c r="A289" s="17">
        <v>5514</v>
      </c>
      <c r="B289" s="1" t="s">
        <v>238</v>
      </c>
      <c r="C289" s="24">
        <v>0</v>
      </c>
      <c r="D289" s="22">
        <f t="shared" si="34"/>
        <v>0</v>
      </c>
      <c r="E289" s="1"/>
    </row>
    <row r="290" spans="1:5" ht="9.75" customHeight="1" x14ac:dyDescent="0.25">
      <c r="A290" s="17">
        <v>5515</v>
      </c>
      <c r="B290" s="1" t="s">
        <v>239</v>
      </c>
      <c r="C290" s="16">
        <f>SUM(C291:C297)</f>
        <v>1329109.7199999997</v>
      </c>
      <c r="D290" s="22">
        <f t="shared" si="34"/>
        <v>0.98032525716496099</v>
      </c>
      <c r="E290" s="1"/>
    </row>
    <row r="291" spans="1:5" ht="9.75" customHeight="1" x14ac:dyDescent="0.25">
      <c r="A291" s="17" t="s">
        <v>783</v>
      </c>
      <c r="B291" s="1" t="s">
        <v>784</v>
      </c>
      <c r="C291" s="143">
        <v>105930.06</v>
      </c>
      <c r="D291" s="22">
        <f t="shared" si="34"/>
        <v>7.8131934292828553E-2</v>
      </c>
      <c r="E291" s="1"/>
    </row>
    <row r="292" spans="1:5" ht="9.75" customHeight="1" x14ac:dyDescent="0.25">
      <c r="A292" s="17" t="s">
        <v>785</v>
      </c>
      <c r="B292" s="1" t="s">
        <v>786</v>
      </c>
      <c r="C292" s="143">
        <v>83568.56</v>
      </c>
      <c r="D292" s="22">
        <f t="shared" si="34"/>
        <v>6.1638530544269501E-2</v>
      </c>
      <c r="E292" s="1"/>
    </row>
    <row r="293" spans="1:5" ht="9.75" customHeight="1" x14ac:dyDescent="0.25">
      <c r="A293" s="17" t="s">
        <v>787</v>
      </c>
      <c r="B293" s="1" t="s">
        <v>788</v>
      </c>
      <c r="C293" s="16">
        <v>37364.85</v>
      </c>
      <c r="D293" s="22">
        <f t="shared" si="34"/>
        <v>2.7559580397305498E-2</v>
      </c>
      <c r="E293" s="1"/>
    </row>
    <row r="294" spans="1:5" ht="9.75" customHeight="1" x14ac:dyDescent="0.25">
      <c r="A294" s="17" t="s">
        <v>789</v>
      </c>
      <c r="B294" s="1" t="s">
        <v>790</v>
      </c>
      <c r="C294" s="143">
        <v>906437.7</v>
      </c>
      <c r="D294" s="22">
        <f t="shared" si="34"/>
        <v>0.66857066650337627</v>
      </c>
      <c r="E294" s="1"/>
    </row>
    <row r="295" spans="1:5" ht="9.75" customHeight="1" x14ac:dyDescent="0.25">
      <c r="A295" s="17" t="s">
        <v>791</v>
      </c>
      <c r="B295" s="1" t="s">
        <v>792</v>
      </c>
      <c r="C295" s="143">
        <v>20416.68</v>
      </c>
      <c r="D295" s="22">
        <f t="shared" si="34"/>
        <v>1.5058942666866299E-2</v>
      </c>
      <c r="E295" s="1"/>
    </row>
    <row r="296" spans="1:5" ht="9.75" customHeight="1" x14ac:dyDescent="0.25">
      <c r="A296" s="17" t="s">
        <v>793</v>
      </c>
      <c r="B296" s="1" t="s">
        <v>794</v>
      </c>
      <c r="C296" s="143">
        <v>2764.43</v>
      </c>
      <c r="D296" s="22">
        <f t="shared" si="34"/>
        <v>2.0389893399203594E-3</v>
      </c>
      <c r="E296" s="1"/>
    </row>
    <row r="297" spans="1:5" ht="9.75" customHeight="1" x14ac:dyDescent="0.25">
      <c r="A297" s="17" t="s">
        <v>795</v>
      </c>
      <c r="B297" s="1" t="s">
        <v>796</v>
      </c>
      <c r="C297" s="143">
        <v>172627.44</v>
      </c>
      <c r="D297" s="22">
        <f t="shared" si="34"/>
        <v>0.12732661342039459</v>
      </c>
      <c r="E297" s="1"/>
    </row>
    <row r="298" spans="1:5" ht="9.75" customHeight="1" x14ac:dyDescent="0.25">
      <c r="A298" s="17">
        <v>5516</v>
      </c>
      <c r="B298" s="1" t="s">
        <v>240</v>
      </c>
      <c r="C298" s="24">
        <v>0</v>
      </c>
      <c r="D298" s="22">
        <f t="shared" si="34"/>
        <v>0</v>
      </c>
      <c r="E298" s="1"/>
    </row>
    <row r="299" spans="1:5" ht="9.75" customHeight="1" x14ac:dyDescent="0.25">
      <c r="A299" s="17">
        <v>5517</v>
      </c>
      <c r="B299" s="1" t="s">
        <v>241</v>
      </c>
      <c r="C299" s="24">
        <f>+C300</f>
        <v>6658.44</v>
      </c>
      <c r="D299" s="22">
        <f t="shared" si="34"/>
        <v>4.9111347295823426E-3</v>
      </c>
      <c r="E299" s="1"/>
    </row>
    <row r="300" spans="1:5" ht="9.75" customHeight="1" x14ac:dyDescent="0.25">
      <c r="A300" s="110" t="s">
        <v>799</v>
      </c>
      <c r="B300" s="108" t="s">
        <v>800</v>
      </c>
      <c r="C300" s="143">
        <v>6658.44</v>
      </c>
      <c r="D300" s="22">
        <f t="shared" si="34"/>
        <v>4.9111347295823426E-3</v>
      </c>
      <c r="E300" s="1"/>
    </row>
    <row r="301" spans="1:5" ht="9.75" customHeight="1" x14ac:dyDescent="0.25">
      <c r="A301" s="17">
        <v>5518</v>
      </c>
      <c r="B301" s="1" t="s">
        <v>242</v>
      </c>
      <c r="C301" s="24">
        <f>+C302</f>
        <v>20016.27</v>
      </c>
      <c r="D301" s="22">
        <f t="shared" si="34"/>
        <v>1.476360810545671E-2</v>
      </c>
      <c r="E301" s="1"/>
    </row>
    <row r="302" spans="1:5" ht="9.75" customHeight="1" x14ac:dyDescent="0.25">
      <c r="A302" s="17" t="s">
        <v>797</v>
      </c>
      <c r="B302" s="1" t="s">
        <v>798</v>
      </c>
      <c r="C302" s="143">
        <v>20016.27</v>
      </c>
      <c r="D302" s="22">
        <f t="shared" si="34"/>
        <v>1.476360810545671E-2</v>
      </c>
      <c r="E302" s="1"/>
    </row>
    <row r="303" spans="1:5" ht="9.75" customHeight="1" x14ac:dyDescent="0.25">
      <c r="A303" s="27">
        <v>5520</v>
      </c>
      <c r="B303" s="20" t="s">
        <v>243</v>
      </c>
      <c r="C303" s="21">
        <v>0</v>
      </c>
      <c r="D303" s="22" t="str">
        <f t="shared" ref="D303:D305" si="35">IFERROR(C303/$C$303,"")</f>
        <v/>
      </c>
      <c r="E303" s="1"/>
    </row>
    <row r="304" spans="1:5" ht="9.75" customHeight="1" x14ac:dyDescent="0.25">
      <c r="A304" s="17">
        <v>5521</v>
      </c>
      <c r="B304" s="1" t="s">
        <v>244</v>
      </c>
      <c r="C304" s="24">
        <v>0</v>
      </c>
      <c r="D304" s="22" t="str">
        <f t="shared" si="35"/>
        <v/>
      </c>
      <c r="E304" s="1"/>
    </row>
    <row r="305" spans="1:5" ht="9.75" customHeight="1" x14ac:dyDescent="0.25">
      <c r="A305" s="17">
        <v>5522</v>
      </c>
      <c r="B305" s="1" t="s">
        <v>245</v>
      </c>
      <c r="C305" s="24">
        <v>0</v>
      </c>
      <c r="D305" s="22" t="str">
        <f t="shared" si="35"/>
        <v/>
      </c>
      <c r="E305" s="1"/>
    </row>
    <row r="306" spans="1:5" ht="9.75" customHeight="1" x14ac:dyDescent="0.25">
      <c r="A306" s="27">
        <v>5530</v>
      </c>
      <c r="B306" s="20" t="s">
        <v>246</v>
      </c>
      <c r="C306" s="21">
        <v>0</v>
      </c>
      <c r="D306" s="22" t="str">
        <f t="shared" ref="D306:D311" si="36">IFERROR(C306/$C$306,"")</f>
        <v/>
      </c>
      <c r="E306" s="1"/>
    </row>
    <row r="307" spans="1:5" ht="9.75" customHeight="1" x14ac:dyDescent="0.25">
      <c r="A307" s="17">
        <v>5531</v>
      </c>
      <c r="B307" s="1" t="s">
        <v>247</v>
      </c>
      <c r="C307" s="24">
        <v>0</v>
      </c>
      <c r="D307" s="22" t="str">
        <f t="shared" si="36"/>
        <v/>
      </c>
      <c r="E307" s="1"/>
    </row>
    <row r="308" spans="1:5" ht="9.75" customHeight="1" x14ac:dyDescent="0.25">
      <c r="A308" s="17">
        <v>5532</v>
      </c>
      <c r="B308" s="1" t="s">
        <v>248</v>
      </c>
      <c r="C308" s="24">
        <v>0</v>
      </c>
      <c r="D308" s="22" t="str">
        <f t="shared" si="36"/>
        <v/>
      </c>
      <c r="E308" s="1"/>
    </row>
    <row r="309" spans="1:5" ht="9.75" customHeight="1" x14ac:dyDescent="0.25">
      <c r="A309" s="17">
        <v>5533</v>
      </c>
      <c r="B309" s="1" t="s">
        <v>249</v>
      </c>
      <c r="C309" s="24">
        <v>0</v>
      </c>
      <c r="D309" s="22" t="str">
        <f t="shared" si="36"/>
        <v/>
      </c>
      <c r="E309" s="1"/>
    </row>
    <row r="310" spans="1:5" ht="9.75" customHeight="1" x14ac:dyDescent="0.25">
      <c r="A310" s="17">
        <v>5534</v>
      </c>
      <c r="B310" s="1" t="s">
        <v>250</v>
      </c>
      <c r="C310" s="24">
        <v>0</v>
      </c>
      <c r="D310" s="22" t="str">
        <f t="shared" si="36"/>
        <v/>
      </c>
      <c r="E310" s="1"/>
    </row>
    <row r="311" spans="1:5" ht="9.75" customHeight="1" x14ac:dyDescent="0.25">
      <c r="A311" s="17">
        <v>5535</v>
      </c>
      <c r="B311" s="1" t="s">
        <v>251</v>
      </c>
      <c r="C311" s="24">
        <v>0</v>
      </c>
      <c r="D311" s="22" t="str">
        <f t="shared" si="36"/>
        <v/>
      </c>
      <c r="E311" s="1"/>
    </row>
    <row r="312" spans="1:5" ht="9.75" customHeight="1" x14ac:dyDescent="0.25">
      <c r="A312" s="27">
        <v>5590</v>
      </c>
      <c r="B312" s="20" t="s">
        <v>252</v>
      </c>
      <c r="C312" s="21">
        <v>0</v>
      </c>
      <c r="D312" s="22" t="str">
        <f t="shared" ref="D312:D321" si="37">IFERROR(C312/$C$312,"")</f>
        <v/>
      </c>
      <c r="E312" s="1"/>
    </row>
    <row r="313" spans="1:5" ht="9.75" customHeight="1" x14ac:dyDescent="0.25">
      <c r="A313" s="17">
        <v>5591</v>
      </c>
      <c r="B313" s="1" t="s">
        <v>253</v>
      </c>
      <c r="C313" s="24">
        <v>0</v>
      </c>
      <c r="D313" s="22" t="str">
        <f t="shared" si="37"/>
        <v/>
      </c>
      <c r="E313" s="1"/>
    </row>
    <row r="314" spans="1:5" ht="9.75" customHeight="1" x14ac:dyDescent="0.25">
      <c r="A314" s="17">
        <v>5592</v>
      </c>
      <c r="B314" s="1" t="s">
        <v>254</v>
      </c>
      <c r="C314" s="24">
        <v>0</v>
      </c>
      <c r="D314" s="22" t="str">
        <f t="shared" si="37"/>
        <v/>
      </c>
      <c r="E314" s="1"/>
    </row>
    <row r="315" spans="1:5" ht="9.75" customHeight="1" x14ac:dyDescent="0.25">
      <c r="A315" s="17">
        <v>5593</v>
      </c>
      <c r="B315" s="1" t="s">
        <v>255</v>
      </c>
      <c r="C315" s="24">
        <v>0</v>
      </c>
      <c r="D315" s="22" t="str">
        <f t="shared" si="37"/>
        <v/>
      </c>
      <c r="E315" s="1"/>
    </row>
    <row r="316" spans="1:5" ht="9.75" customHeight="1" x14ac:dyDescent="0.25">
      <c r="A316" s="17">
        <v>5594</v>
      </c>
      <c r="B316" s="1" t="s">
        <v>256</v>
      </c>
      <c r="C316" s="24">
        <v>0</v>
      </c>
      <c r="D316" s="22" t="str">
        <f t="shared" si="37"/>
        <v/>
      </c>
      <c r="E316" s="1"/>
    </row>
    <row r="317" spans="1:5" ht="9.75" customHeight="1" x14ac:dyDescent="0.25">
      <c r="A317" s="17">
        <v>5595</v>
      </c>
      <c r="B317" s="1" t="s">
        <v>257</v>
      </c>
      <c r="C317" s="24">
        <v>0</v>
      </c>
      <c r="D317" s="22" t="str">
        <f t="shared" si="37"/>
        <v/>
      </c>
      <c r="E317" s="1"/>
    </row>
    <row r="318" spans="1:5" ht="9.75" customHeight="1" x14ac:dyDescent="0.25">
      <c r="A318" s="17">
        <v>5596</v>
      </c>
      <c r="B318" s="1" t="s">
        <v>149</v>
      </c>
      <c r="C318" s="24">
        <v>0</v>
      </c>
      <c r="D318" s="22" t="str">
        <f t="shared" si="37"/>
        <v/>
      </c>
      <c r="E318" s="1"/>
    </row>
    <row r="319" spans="1:5" ht="9.75" customHeight="1" x14ac:dyDescent="0.25">
      <c r="A319" s="17">
        <v>5597</v>
      </c>
      <c r="B319" s="1" t="s">
        <v>258</v>
      </c>
      <c r="C319" s="24">
        <v>0</v>
      </c>
      <c r="D319" s="22" t="str">
        <f t="shared" si="37"/>
        <v/>
      </c>
      <c r="E319" s="1"/>
    </row>
    <row r="320" spans="1:5" ht="9.75" customHeight="1" x14ac:dyDescent="0.25">
      <c r="A320" s="17">
        <v>5598</v>
      </c>
      <c r="B320" s="1" t="s">
        <v>259</v>
      </c>
      <c r="C320" s="24">
        <v>0</v>
      </c>
      <c r="D320" s="22" t="str">
        <f t="shared" si="37"/>
        <v/>
      </c>
      <c r="E320" s="1"/>
    </row>
    <row r="321" spans="1:5" ht="9.75" customHeight="1" x14ac:dyDescent="0.25">
      <c r="A321" s="17">
        <v>5599</v>
      </c>
      <c r="B321" s="1" t="s">
        <v>260</v>
      </c>
      <c r="C321" s="24">
        <v>0</v>
      </c>
      <c r="D321" s="22" t="str">
        <f t="shared" si="37"/>
        <v/>
      </c>
      <c r="E321" s="1"/>
    </row>
    <row r="322" spans="1:5" ht="9.75" customHeight="1" x14ac:dyDescent="0.25">
      <c r="A322" s="27">
        <v>5600</v>
      </c>
      <c r="B322" s="20" t="s">
        <v>261</v>
      </c>
      <c r="C322" s="21">
        <v>0</v>
      </c>
      <c r="D322" s="22"/>
      <c r="E322" s="1"/>
    </row>
    <row r="323" spans="1:5" ht="9.75" customHeight="1" x14ac:dyDescent="0.25">
      <c r="A323" s="27">
        <v>5610</v>
      </c>
      <c r="B323" s="20" t="s">
        <v>262</v>
      </c>
      <c r="C323" s="21">
        <v>0</v>
      </c>
      <c r="D323" s="22" t="str">
        <f t="shared" ref="D323:D324" si="38">IFERROR(C323/$C$323,"")</f>
        <v/>
      </c>
      <c r="E323" s="1"/>
    </row>
    <row r="324" spans="1:5" ht="9.75" customHeight="1" x14ac:dyDescent="0.25">
      <c r="A324" s="17">
        <v>5611</v>
      </c>
      <c r="B324" s="1" t="s">
        <v>263</v>
      </c>
      <c r="C324" s="24">
        <v>0</v>
      </c>
      <c r="D324" s="22" t="str">
        <f t="shared" si="38"/>
        <v/>
      </c>
      <c r="E324" s="1"/>
    </row>
    <row r="325" spans="1:5" ht="9.75" customHeight="1" x14ac:dyDescent="0.25">
      <c r="A325" s="14"/>
      <c r="B325" s="14"/>
      <c r="C325" s="14"/>
      <c r="D325" s="18"/>
      <c r="E325" s="14"/>
    </row>
    <row r="326" spans="1:5" ht="9.75" customHeight="1" x14ac:dyDescent="0.25">
      <c r="A326" s="14"/>
      <c r="B326" s="14" t="s">
        <v>66</v>
      </c>
      <c r="C326" s="14"/>
      <c r="D326" s="18"/>
      <c r="E326" s="14"/>
    </row>
    <row r="332" spans="1:5" ht="23.25" x14ac:dyDescent="0.25">
      <c r="B332" s="106" t="s">
        <v>587</v>
      </c>
      <c r="C332" s="160" t="s">
        <v>588</v>
      </c>
      <c r="D332" s="160"/>
      <c r="E332" s="160"/>
    </row>
  </sheetData>
  <autoFilter ref="A116:C324" xr:uid="{00000000-0009-0000-0000-000002000000}"/>
  <mergeCells count="5">
    <mergeCell ref="A1:C1"/>
    <mergeCell ref="A2:C2"/>
    <mergeCell ref="A3:C3"/>
    <mergeCell ref="A4:C4"/>
    <mergeCell ref="C332:E332"/>
  </mergeCells>
  <pageMargins left="0.7" right="0.7" top="0.75" bottom="0.75" header="0" footer="0"/>
  <pageSetup scale="65" orientation="portrait" r:id="rId1"/>
  <ignoredErrors>
    <ignoredError sqref="C51 C134:C292 C294:C3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5"/>
  <sheetViews>
    <sheetView topLeftCell="A384" zoomScaleNormal="100" workbookViewId="0">
      <selection sqref="A1:H428"/>
    </sheetView>
  </sheetViews>
  <sheetFormatPr baseColWidth="10" defaultColWidth="14.42578125" defaultRowHeight="15" customHeight="1" x14ac:dyDescent="0.25"/>
  <cols>
    <col min="1" max="1" width="32.42578125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11" width="10.85546875" bestFit="1" customWidth="1"/>
    <col min="12" max="12" width="12.7109375" bestFit="1" customWidth="1"/>
    <col min="13" max="13" width="10" bestFit="1" customWidth="1"/>
    <col min="14" max="26" width="9.140625" customWidth="1"/>
  </cols>
  <sheetData>
    <row r="1" spans="1:8" ht="11.25" customHeight="1" x14ac:dyDescent="0.25">
      <c r="A1" s="163" t="str">
        <f>'Notas a los Edos Financieros'!B1</f>
        <v>INSTITUTO CULTURAL DE LEÓN</v>
      </c>
      <c r="B1" s="162"/>
      <c r="C1" s="162"/>
      <c r="D1" s="162"/>
      <c r="E1" s="162"/>
      <c r="F1" s="162"/>
      <c r="G1" s="82" t="s">
        <v>0</v>
      </c>
      <c r="H1" s="83">
        <f>'Notas a los Edos Financieros'!D1</f>
        <v>2024</v>
      </c>
    </row>
    <row r="2" spans="1:8" ht="11.25" customHeight="1" x14ac:dyDescent="0.25">
      <c r="A2" s="163" t="s">
        <v>264</v>
      </c>
      <c r="B2" s="162"/>
      <c r="C2" s="162"/>
      <c r="D2" s="162"/>
      <c r="E2" s="162"/>
      <c r="F2" s="162"/>
      <c r="G2" s="82" t="s">
        <v>2</v>
      </c>
      <c r="H2" s="83" t="str">
        <f>'Notas a los Edos Financieros'!D2</f>
        <v>Trimestral</v>
      </c>
    </row>
    <row r="3" spans="1:8" ht="11.25" customHeight="1" x14ac:dyDescent="0.25">
      <c r="A3" s="163" t="str">
        <f>'Notas a los Edos Financieros'!B3</f>
        <v>Del 01 de Enero al 31 de Diciembre de 2024</v>
      </c>
      <c r="B3" s="162"/>
      <c r="C3" s="162"/>
      <c r="D3" s="162"/>
      <c r="E3" s="162"/>
      <c r="F3" s="162"/>
      <c r="G3" s="82" t="s">
        <v>4</v>
      </c>
      <c r="H3" s="83">
        <f>'Notas a los Edos Financieros'!D3</f>
        <v>4</v>
      </c>
    </row>
    <row r="4" spans="1:8" ht="11.25" customHeight="1" x14ac:dyDescent="0.25">
      <c r="A4" s="161" t="s">
        <v>5</v>
      </c>
      <c r="B4" s="162"/>
      <c r="C4" s="162"/>
      <c r="D4" s="162"/>
      <c r="E4" s="162"/>
      <c r="F4" s="162"/>
      <c r="G4" s="82"/>
      <c r="H4" s="83"/>
    </row>
    <row r="5" spans="1:8" ht="9.75" customHeight="1" x14ac:dyDescent="0.25">
      <c r="A5" s="84" t="s">
        <v>68</v>
      </c>
      <c r="B5" s="85"/>
      <c r="C5" s="85"/>
      <c r="D5" s="85"/>
      <c r="E5" s="85"/>
      <c r="F5" s="85"/>
      <c r="G5" s="85"/>
      <c r="H5" s="85"/>
    </row>
    <row r="6" spans="1:8" ht="9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25">
      <c r="A7" s="85" t="s">
        <v>265</v>
      </c>
      <c r="B7" s="85"/>
      <c r="C7" s="85"/>
      <c r="D7" s="85"/>
      <c r="E7" s="85"/>
      <c r="F7" s="85"/>
      <c r="G7" s="85"/>
      <c r="H7" s="85"/>
    </row>
    <row r="8" spans="1:8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25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 x14ac:dyDescent="0.25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 x14ac:dyDescent="0.25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25">
      <c r="A13" s="85" t="s">
        <v>270</v>
      </c>
      <c r="B13" s="85"/>
      <c r="C13" s="85"/>
      <c r="D13" s="85"/>
      <c r="E13" s="85"/>
      <c r="F13" s="85"/>
      <c r="G13" s="85"/>
      <c r="H13" s="85"/>
    </row>
    <row r="14" spans="1:8" ht="9.7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ht="9.75" customHeight="1" x14ac:dyDescent="0.25">
      <c r="A15" s="15">
        <v>1122</v>
      </c>
      <c r="B15" s="14" t="s">
        <v>272</v>
      </c>
      <c r="C15" s="146">
        <f>SUM(C16:C24)</f>
        <v>58860.03</v>
      </c>
      <c r="D15" s="146">
        <f t="shared" ref="D15:G15" si="1">SUM(D16:D24)</f>
        <v>72959.070000000007</v>
      </c>
      <c r="E15" s="146">
        <f t="shared" si="1"/>
        <v>109480.07</v>
      </c>
      <c r="F15" s="146">
        <f t="shared" si="1"/>
        <v>50222.06</v>
      </c>
      <c r="G15" s="146">
        <f t="shared" si="1"/>
        <v>64179.76</v>
      </c>
      <c r="H15" s="117"/>
    </row>
    <row r="16" spans="1:8" ht="9.75" customHeight="1" x14ac:dyDescent="0.25">
      <c r="A16" s="148" t="s">
        <v>801</v>
      </c>
      <c r="B16" s="114" t="s">
        <v>802</v>
      </c>
      <c r="C16" s="141">
        <v>10028.6</v>
      </c>
      <c r="D16" s="150">
        <v>10028.6</v>
      </c>
      <c r="E16" s="150">
        <v>10028.6</v>
      </c>
      <c r="F16" s="150">
        <v>10028.6</v>
      </c>
      <c r="G16" s="150">
        <v>10028.6</v>
      </c>
      <c r="H16" s="112" t="s">
        <v>1253</v>
      </c>
    </row>
    <row r="17" spans="1:8" ht="9.75" customHeight="1" x14ac:dyDescent="0.25">
      <c r="A17" s="148" t="s">
        <v>803</v>
      </c>
      <c r="B17" s="114" t="s">
        <v>804</v>
      </c>
      <c r="C17" s="141">
        <v>7192</v>
      </c>
      <c r="D17" s="150">
        <v>7192</v>
      </c>
      <c r="E17" s="150">
        <v>7192</v>
      </c>
      <c r="F17" s="150">
        <v>7192</v>
      </c>
      <c r="G17" s="150">
        <v>7192</v>
      </c>
      <c r="H17" s="112" t="s">
        <v>1253</v>
      </c>
    </row>
    <row r="18" spans="1:8" ht="9.75" customHeight="1" x14ac:dyDescent="0.25">
      <c r="A18" s="148" t="s">
        <v>805</v>
      </c>
      <c r="B18" s="114" t="s">
        <v>806</v>
      </c>
      <c r="C18" s="141">
        <v>6313.3</v>
      </c>
      <c r="D18" s="150">
        <v>6313.3</v>
      </c>
      <c r="E18" s="150">
        <v>6313.3</v>
      </c>
      <c r="F18" s="150">
        <v>6313.3</v>
      </c>
      <c r="G18" s="151">
        <v>0</v>
      </c>
      <c r="H18" s="140" t="s">
        <v>1253</v>
      </c>
    </row>
    <row r="19" spans="1:8" ht="9.75" customHeight="1" x14ac:dyDescent="0.25">
      <c r="A19" s="148" t="s">
        <v>807</v>
      </c>
      <c r="B19" s="114" t="s">
        <v>808</v>
      </c>
      <c r="C19" s="141">
        <v>5800.96</v>
      </c>
      <c r="D19" s="150">
        <v>15196</v>
      </c>
      <c r="E19" s="150">
        <v>5800</v>
      </c>
      <c r="F19" s="150">
        <v>5800</v>
      </c>
      <c r="G19" s="150">
        <v>10440</v>
      </c>
      <c r="H19" s="140" t="s">
        <v>1253</v>
      </c>
    </row>
    <row r="20" spans="1:8" ht="9.75" customHeight="1" x14ac:dyDescent="0.25">
      <c r="A20" s="148" t="s">
        <v>809</v>
      </c>
      <c r="B20" s="114" t="s">
        <v>810</v>
      </c>
      <c r="C20" s="141">
        <v>12188.16</v>
      </c>
      <c r="D20" s="150">
        <v>12188.16</v>
      </c>
      <c r="E20" s="150">
        <v>12188.16</v>
      </c>
      <c r="F20" s="150">
        <v>12188.16</v>
      </c>
      <c r="G20" s="151">
        <v>36519.160000000003</v>
      </c>
      <c r="H20" s="112" t="s">
        <v>1253</v>
      </c>
    </row>
    <row r="21" spans="1:8" ht="9.75" customHeight="1" x14ac:dyDescent="0.25">
      <c r="A21" s="148" t="s">
        <v>811</v>
      </c>
      <c r="B21" s="114" t="s">
        <v>812</v>
      </c>
      <c r="C21" s="145">
        <v>0</v>
      </c>
      <c r="D21" s="150">
        <v>4704</v>
      </c>
      <c r="E21" s="150">
        <v>0</v>
      </c>
      <c r="F21" s="150">
        <v>0</v>
      </c>
      <c r="G21" s="151">
        <v>0</v>
      </c>
      <c r="H21" s="112"/>
    </row>
    <row r="22" spans="1:8" ht="9.75" customHeight="1" x14ac:dyDescent="0.25">
      <c r="A22" s="148" t="s">
        <v>813</v>
      </c>
      <c r="B22" s="114" t="s">
        <v>814</v>
      </c>
      <c r="C22" s="141">
        <v>1179.01</v>
      </c>
      <c r="D22" s="150">
        <v>1179.01</v>
      </c>
      <c r="E22" s="150">
        <v>51800.01</v>
      </c>
      <c r="F22" s="151">
        <v>0</v>
      </c>
      <c r="G22" s="151">
        <v>0</v>
      </c>
      <c r="H22" s="112" t="s">
        <v>1253</v>
      </c>
    </row>
    <row r="23" spans="1:8" ht="9.75" customHeight="1" x14ac:dyDescent="0.25">
      <c r="A23" s="148" t="s">
        <v>815</v>
      </c>
      <c r="B23" s="114" t="s">
        <v>816</v>
      </c>
      <c r="C23" s="141">
        <v>8700</v>
      </c>
      <c r="D23" s="150">
        <v>8700</v>
      </c>
      <c r="E23" s="150">
        <v>8700</v>
      </c>
      <c r="F23" s="150">
        <v>8700</v>
      </c>
      <c r="G23" s="150">
        <v>0</v>
      </c>
      <c r="H23" s="112" t="s">
        <v>1253</v>
      </c>
    </row>
    <row r="24" spans="1:8" ht="9.75" customHeight="1" x14ac:dyDescent="0.25">
      <c r="A24" s="148" t="s">
        <v>817</v>
      </c>
      <c r="B24" s="114" t="s">
        <v>818</v>
      </c>
      <c r="C24" s="141">
        <v>7458</v>
      </c>
      <c r="D24" s="150">
        <v>7458</v>
      </c>
      <c r="E24" s="150">
        <v>7458</v>
      </c>
      <c r="F24" s="150">
        <v>0</v>
      </c>
      <c r="G24" s="150">
        <v>0</v>
      </c>
      <c r="H24" s="112" t="s">
        <v>1253</v>
      </c>
    </row>
    <row r="25" spans="1:8" ht="9.75" customHeight="1" x14ac:dyDescent="0.25">
      <c r="A25" s="15">
        <v>1124</v>
      </c>
      <c r="B25" s="14" t="s">
        <v>273</v>
      </c>
      <c r="C25" s="146">
        <f>SUM(C26:C27)</f>
        <v>1413406.32</v>
      </c>
      <c r="D25" s="146">
        <f t="shared" ref="D25:G25" si="2">SUM(D26:D27)</f>
        <v>2042737.69</v>
      </c>
      <c r="E25" s="146">
        <f t="shared" si="2"/>
        <v>3233718.07</v>
      </c>
      <c r="F25" s="146">
        <f t="shared" si="2"/>
        <v>3858107.78</v>
      </c>
      <c r="G25" s="146">
        <f t="shared" si="2"/>
        <v>3861726.08</v>
      </c>
      <c r="H25" s="114"/>
    </row>
    <row r="26" spans="1:8" ht="9.75" customHeight="1" x14ac:dyDescent="0.25">
      <c r="A26" s="115" t="s">
        <v>819</v>
      </c>
      <c r="B26" s="114" t="s">
        <v>820</v>
      </c>
      <c r="C26" s="141">
        <v>1336523.6000000001</v>
      </c>
      <c r="D26" s="150">
        <v>1965965.75</v>
      </c>
      <c r="E26" s="150">
        <v>3136704.75</v>
      </c>
      <c r="F26" s="150">
        <v>3797811.48</v>
      </c>
      <c r="G26" s="150">
        <v>3813527.67</v>
      </c>
      <c r="H26" s="114"/>
    </row>
    <row r="27" spans="1:8" ht="9.75" customHeight="1" x14ac:dyDescent="0.25">
      <c r="A27" s="115" t="s">
        <v>821</v>
      </c>
      <c r="B27" s="114" t="s">
        <v>822</v>
      </c>
      <c r="C27" s="141">
        <v>76882.720000000001</v>
      </c>
      <c r="D27" s="150">
        <v>76771.94</v>
      </c>
      <c r="E27" s="150">
        <v>97013.32</v>
      </c>
      <c r="F27" s="151">
        <v>60296.3</v>
      </c>
      <c r="G27" s="151">
        <v>48198.41</v>
      </c>
      <c r="H27" s="114"/>
    </row>
    <row r="28" spans="1:8" ht="9.75" customHeight="1" x14ac:dyDescent="0.25">
      <c r="A28" s="15"/>
      <c r="B28" s="14"/>
      <c r="C28" s="16"/>
      <c r="D28" s="16"/>
      <c r="E28" s="16"/>
      <c r="F28" s="16"/>
      <c r="G28" s="16"/>
      <c r="H28" s="14"/>
    </row>
    <row r="29" spans="1:8" ht="9.75" customHeight="1" x14ac:dyDescent="0.25">
      <c r="A29" s="15"/>
      <c r="B29" s="14"/>
      <c r="C29" s="16"/>
      <c r="D29" s="16"/>
      <c r="E29" s="16"/>
      <c r="F29" s="16"/>
      <c r="G29" s="16"/>
      <c r="H29" s="14"/>
    </row>
    <row r="31" spans="1:8" ht="9.75" customHeight="1" x14ac:dyDescent="0.25">
      <c r="A31" s="85" t="s">
        <v>274</v>
      </c>
      <c r="B31" s="85"/>
      <c r="C31" s="85"/>
      <c r="D31" s="85"/>
      <c r="E31" s="85"/>
      <c r="F31" s="85"/>
      <c r="G31" s="85"/>
      <c r="H31" s="85"/>
    </row>
    <row r="32" spans="1:8" ht="9.75" customHeight="1" x14ac:dyDescent="0.25">
      <c r="A32" s="86" t="s">
        <v>70</v>
      </c>
      <c r="B32" s="86" t="s">
        <v>71</v>
      </c>
      <c r="C32" s="86" t="s">
        <v>72</v>
      </c>
      <c r="D32" s="86" t="s">
        <v>275</v>
      </c>
      <c r="E32" s="86" t="s">
        <v>276</v>
      </c>
      <c r="F32" s="86" t="s">
        <v>277</v>
      </c>
      <c r="G32" s="86" t="s">
        <v>278</v>
      </c>
      <c r="H32" s="86" t="s">
        <v>279</v>
      </c>
    </row>
    <row r="33" spans="1:8" ht="9.75" customHeight="1" x14ac:dyDescent="0.25">
      <c r="A33" s="15">
        <v>1123</v>
      </c>
      <c r="B33" s="14" t="s">
        <v>280</v>
      </c>
      <c r="C33" s="30">
        <f>SUM(C34:C91)</f>
        <v>679138.28000000014</v>
      </c>
      <c r="D33" s="30">
        <f t="shared" ref="D33:G33" si="3">SUM(D34:D91)</f>
        <v>2703.01</v>
      </c>
      <c r="E33" s="30">
        <f t="shared" si="3"/>
        <v>4865.7</v>
      </c>
      <c r="F33" s="30">
        <f t="shared" si="3"/>
        <v>0</v>
      </c>
      <c r="G33" s="30">
        <f t="shared" si="3"/>
        <v>671569.57000000018</v>
      </c>
      <c r="H33" s="114"/>
    </row>
    <row r="34" spans="1:8" ht="9.75" customHeight="1" x14ac:dyDescent="0.25">
      <c r="A34" s="147" t="s">
        <v>1397</v>
      </c>
      <c r="B34" s="140" t="s">
        <v>1199</v>
      </c>
      <c r="C34" s="141">
        <v>2554</v>
      </c>
      <c r="D34" s="16">
        <f>+C34</f>
        <v>2554</v>
      </c>
      <c r="E34" s="16">
        <v>0</v>
      </c>
      <c r="F34" s="16">
        <v>0</v>
      </c>
      <c r="G34" s="141">
        <v>0</v>
      </c>
      <c r="H34" s="114"/>
    </row>
    <row r="35" spans="1:8" ht="46.5" customHeight="1" x14ac:dyDescent="0.25">
      <c r="A35" s="147" t="s">
        <v>823</v>
      </c>
      <c r="B35" s="140" t="s">
        <v>824</v>
      </c>
      <c r="C35" s="141">
        <v>610265.59999999998</v>
      </c>
      <c r="D35" s="16">
        <v>0</v>
      </c>
      <c r="E35" s="16">
        <v>0</v>
      </c>
      <c r="F35" s="16">
        <v>0</v>
      </c>
      <c r="G35" s="141">
        <v>610265.59999999998</v>
      </c>
      <c r="H35" s="118" t="s">
        <v>1254</v>
      </c>
    </row>
    <row r="36" spans="1:8" ht="9.75" customHeight="1" x14ac:dyDescent="0.25">
      <c r="A36" s="147" t="s">
        <v>825</v>
      </c>
      <c r="B36" s="140" t="s">
        <v>826</v>
      </c>
      <c r="C36" s="141">
        <v>1419</v>
      </c>
      <c r="D36" s="16">
        <v>0</v>
      </c>
      <c r="E36" s="16">
        <v>0</v>
      </c>
      <c r="F36" s="16">
        <v>0</v>
      </c>
      <c r="G36" s="141">
        <v>1419</v>
      </c>
      <c r="H36" s="112" t="s">
        <v>1255</v>
      </c>
    </row>
    <row r="37" spans="1:8" ht="9.75" customHeight="1" x14ac:dyDescent="0.25">
      <c r="A37" s="147" t="s">
        <v>827</v>
      </c>
      <c r="B37" s="140" t="s">
        <v>828</v>
      </c>
      <c r="C37" s="141">
        <v>2100</v>
      </c>
      <c r="D37" s="16">
        <v>0</v>
      </c>
      <c r="E37" s="16">
        <v>0</v>
      </c>
      <c r="F37" s="16">
        <v>0</v>
      </c>
      <c r="G37" s="141">
        <v>2100</v>
      </c>
      <c r="H37" s="112" t="s">
        <v>1255</v>
      </c>
    </row>
    <row r="38" spans="1:8" ht="9.75" customHeight="1" x14ac:dyDescent="0.25">
      <c r="A38" s="147" t="s">
        <v>829</v>
      </c>
      <c r="B38" s="140" t="s">
        <v>830</v>
      </c>
      <c r="C38" s="141">
        <v>34.369999999999997</v>
      </c>
      <c r="D38" s="16">
        <v>0</v>
      </c>
      <c r="E38" s="16">
        <v>0</v>
      </c>
      <c r="F38" s="16">
        <v>0</v>
      </c>
      <c r="G38" s="141">
        <v>34.369999999999997</v>
      </c>
      <c r="H38" s="112" t="s">
        <v>1255</v>
      </c>
    </row>
    <row r="39" spans="1:8" ht="9.75" customHeight="1" x14ac:dyDescent="0.25">
      <c r="A39" s="147" t="s">
        <v>831</v>
      </c>
      <c r="B39" s="140" t="s">
        <v>832</v>
      </c>
      <c r="C39" s="141">
        <v>18.190000000000001</v>
      </c>
      <c r="D39" s="16">
        <v>0</v>
      </c>
      <c r="E39" s="16">
        <v>0</v>
      </c>
      <c r="F39" s="16">
        <v>0</v>
      </c>
      <c r="G39" s="141">
        <v>18.190000000000001</v>
      </c>
      <c r="H39" s="112" t="s">
        <v>1255</v>
      </c>
    </row>
    <row r="40" spans="1:8" ht="9.75" customHeight="1" x14ac:dyDescent="0.25">
      <c r="A40" s="147" t="s">
        <v>833</v>
      </c>
      <c r="B40" s="140" t="s">
        <v>834</v>
      </c>
      <c r="C40" s="141">
        <v>46.11</v>
      </c>
      <c r="D40" s="16">
        <v>0</v>
      </c>
      <c r="E40" s="16">
        <v>0</v>
      </c>
      <c r="F40" s="16">
        <v>0</v>
      </c>
      <c r="G40" s="141">
        <v>46.11</v>
      </c>
      <c r="H40" s="112" t="s">
        <v>1255</v>
      </c>
    </row>
    <row r="41" spans="1:8" ht="9.75" customHeight="1" x14ac:dyDescent="0.25">
      <c r="A41" s="147" t="s">
        <v>835</v>
      </c>
      <c r="B41" s="140" t="s">
        <v>836</v>
      </c>
      <c r="C41" s="141">
        <v>4175.8999999999996</v>
      </c>
      <c r="D41" s="16">
        <v>0</v>
      </c>
      <c r="E41" s="16">
        <v>0</v>
      </c>
      <c r="F41" s="16">
        <v>0</v>
      </c>
      <c r="G41" s="141">
        <v>4175.8999999999996</v>
      </c>
      <c r="H41" s="112" t="s">
        <v>1255</v>
      </c>
    </row>
    <row r="42" spans="1:8" ht="9.75" customHeight="1" x14ac:dyDescent="0.25">
      <c r="A42" s="147" t="s">
        <v>837</v>
      </c>
      <c r="B42" s="140" t="s">
        <v>838</v>
      </c>
      <c r="C42" s="141">
        <v>5800</v>
      </c>
      <c r="D42" s="16">
        <v>0</v>
      </c>
      <c r="E42" s="16">
        <v>0</v>
      </c>
      <c r="F42" s="16">
        <v>0</v>
      </c>
      <c r="G42" s="141">
        <v>5800</v>
      </c>
      <c r="H42" s="112" t="s">
        <v>1255</v>
      </c>
    </row>
    <row r="43" spans="1:8" ht="9.75" customHeight="1" x14ac:dyDescent="0.25">
      <c r="A43" s="147" t="s">
        <v>1398</v>
      </c>
      <c r="B43" s="140" t="s">
        <v>1399</v>
      </c>
      <c r="C43" s="141">
        <v>149.01</v>
      </c>
      <c r="D43" s="16">
        <f>+C43</f>
        <v>149.01</v>
      </c>
      <c r="E43" s="16">
        <v>0</v>
      </c>
      <c r="F43" s="16">
        <v>0</v>
      </c>
      <c r="G43" s="141">
        <v>0</v>
      </c>
      <c r="H43" s="112" t="s">
        <v>1255</v>
      </c>
    </row>
    <row r="44" spans="1:8" ht="9.75" customHeight="1" x14ac:dyDescent="0.25">
      <c r="A44" s="147" t="s">
        <v>839</v>
      </c>
      <c r="B44" s="140" t="s">
        <v>840</v>
      </c>
      <c r="C44" s="141">
        <v>2500</v>
      </c>
      <c r="D44" s="16">
        <v>0</v>
      </c>
      <c r="E44" s="16">
        <v>0</v>
      </c>
      <c r="F44" s="16">
        <v>0</v>
      </c>
      <c r="G44" s="141">
        <v>2500</v>
      </c>
      <c r="H44" s="119" t="s">
        <v>1256</v>
      </c>
    </row>
    <row r="45" spans="1:8" ht="9.75" customHeight="1" x14ac:dyDescent="0.25">
      <c r="A45" s="147" t="s">
        <v>841</v>
      </c>
      <c r="B45" s="140" t="s">
        <v>842</v>
      </c>
      <c r="C45" s="141">
        <v>1228.1500000000001</v>
      </c>
      <c r="D45" s="16">
        <v>0</v>
      </c>
      <c r="E45" s="16">
        <v>0</v>
      </c>
      <c r="F45" s="16">
        <v>0</v>
      </c>
      <c r="G45" s="141">
        <v>1228.1500000000001</v>
      </c>
      <c r="H45" s="119" t="s">
        <v>1256</v>
      </c>
    </row>
    <row r="46" spans="1:8" ht="9.75" customHeight="1" x14ac:dyDescent="0.25">
      <c r="A46" s="147" t="s">
        <v>843</v>
      </c>
      <c r="B46" s="140" t="s">
        <v>844</v>
      </c>
      <c r="C46" s="141">
        <v>250</v>
      </c>
      <c r="D46" s="16">
        <v>0</v>
      </c>
      <c r="E46" s="16">
        <v>0</v>
      </c>
      <c r="F46" s="16">
        <v>0</v>
      </c>
      <c r="G46" s="141">
        <v>250</v>
      </c>
      <c r="H46" s="119" t="s">
        <v>1256</v>
      </c>
    </row>
    <row r="47" spans="1:8" ht="9.75" customHeight="1" x14ac:dyDescent="0.25">
      <c r="A47" s="147" t="s">
        <v>845</v>
      </c>
      <c r="B47" s="140" t="s">
        <v>846</v>
      </c>
      <c r="C47" s="141">
        <v>250.01</v>
      </c>
      <c r="D47" s="16">
        <v>0</v>
      </c>
      <c r="E47" s="16">
        <v>0</v>
      </c>
      <c r="F47" s="16">
        <v>0</v>
      </c>
      <c r="G47" s="141">
        <v>250.01</v>
      </c>
      <c r="H47" s="119" t="s">
        <v>1256</v>
      </c>
    </row>
    <row r="48" spans="1:8" ht="9.75" customHeight="1" x14ac:dyDescent="0.25">
      <c r="A48" s="147" t="s">
        <v>847</v>
      </c>
      <c r="B48" s="140" t="s">
        <v>848</v>
      </c>
      <c r="C48" s="141">
        <v>1049.04</v>
      </c>
      <c r="D48" s="16">
        <v>0</v>
      </c>
      <c r="E48" s="16">
        <v>0</v>
      </c>
      <c r="F48" s="16">
        <v>0</v>
      </c>
      <c r="G48" s="141">
        <v>1049.04</v>
      </c>
      <c r="H48" s="119" t="s">
        <v>1256</v>
      </c>
    </row>
    <row r="49" spans="1:8" ht="9.75" customHeight="1" x14ac:dyDescent="0.25">
      <c r="A49" s="147" t="s">
        <v>849</v>
      </c>
      <c r="B49" s="140" t="s">
        <v>850</v>
      </c>
      <c r="C49" s="141">
        <v>431.55</v>
      </c>
      <c r="D49" s="16">
        <v>0</v>
      </c>
      <c r="E49" s="16">
        <v>0</v>
      </c>
      <c r="F49" s="16">
        <v>0</v>
      </c>
      <c r="G49" s="141">
        <v>431.55</v>
      </c>
      <c r="H49" s="119" t="s">
        <v>1256</v>
      </c>
    </row>
    <row r="50" spans="1:8" ht="9.75" customHeight="1" x14ac:dyDescent="0.25">
      <c r="A50" s="147" t="s">
        <v>851</v>
      </c>
      <c r="B50" s="140" t="s">
        <v>852</v>
      </c>
      <c r="C50" s="141">
        <v>1462.13</v>
      </c>
      <c r="D50" s="16">
        <v>0</v>
      </c>
      <c r="E50" s="16">
        <v>0</v>
      </c>
      <c r="F50" s="16">
        <v>0</v>
      </c>
      <c r="G50" s="141">
        <v>1462.13</v>
      </c>
      <c r="H50" s="119" t="s">
        <v>1256</v>
      </c>
    </row>
    <row r="51" spans="1:8" ht="9.75" customHeight="1" x14ac:dyDescent="0.25">
      <c r="A51" s="147" t="s">
        <v>853</v>
      </c>
      <c r="B51" s="140" t="s">
        <v>854</v>
      </c>
      <c r="C51" s="141">
        <v>439.8</v>
      </c>
      <c r="D51" s="16">
        <v>0</v>
      </c>
      <c r="E51" s="16">
        <v>0</v>
      </c>
      <c r="F51" s="16">
        <v>0</v>
      </c>
      <c r="G51" s="141">
        <v>439.8</v>
      </c>
      <c r="H51" s="119" t="s">
        <v>1256</v>
      </c>
    </row>
    <row r="52" spans="1:8" ht="9.75" customHeight="1" x14ac:dyDescent="0.25">
      <c r="A52" s="147" t="s">
        <v>855</v>
      </c>
      <c r="B52" s="140" t="s">
        <v>856</v>
      </c>
      <c r="C52" s="141">
        <v>693.45</v>
      </c>
      <c r="D52" s="16">
        <v>0</v>
      </c>
      <c r="E52" s="16">
        <v>0</v>
      </c>
      <c r="F52" s="16">
        <v>0</v>
      </c>
      <c r="G52" s="141">
        <v>693.45</v>
      </c>
      <c r="H52" s="119" t="s">
        <v>1256</v>
      </c>
    </row>
    <row r="53" spans="1:8" ht="9.75" customHeight="1" x14ac:dyDescent="0.25">
      <c r="A53" s="147" t="s">
        <v>857</v>
      </c>
      <c r="B53" s="140" t="s">
        <v>858</v>
      </c>
      <c r="C53" s="141">
        <v>119.1</v>
      </c>
      <c r="D53" s="16">
        <v>0</v>
      </c>
      <c r="E53" s="16">
        <v>0</v>
      </c>
      <c r="F53" s="16">
        <v>0</v>
      </c>
      <c r="G53" s="141">
        <v>119.1</v>
      </c>
      <c r="H53" s="119" t="s">
        <v>1256</v>
      </c>
    </row>
    <row r="54" spans="1:8" ht="9.75" customHeight="1" x14ac:dyDescent="0.25">
      <c r="A54" s="147" t="s">
        <v>859</v>
      </c>
      <c r="B54" s="140" t="s">
        <v>860</v>
      </c>
      <c r="C54" s="141">
        <v>179.1</v>
      </c>
      <c r="D54" s="16">
        <v>0</v>
      </c>
      <c r="E54" s="16">
        <v>0</v>
      </c>
      <c r="F54" s="16">
        <v>0</v>
      </c>
      <c r="G54" s="141">
        <v>179.1</v>
      </c>
      <c r="H54" s="119" t="s">
        <v>1256</v>
      </c>
    </row>
    <row r="55" spans="1:8" ht="9.75" customHeight="1" x14ac:dyDescent="0.25">
      <c r="A55" s="147" t="s">
        <v>862</v>
      </c>
      <c r="B55" s="140" t="s">
        <v>863</v>
      </c>
      <c r="C55" s="141">
        <v>2000</v>
      </c>
      <c r="D55" s="16">
        <v>0</v>
      </c>
      <c r="E55" s="16">
        <v>0</v>
      </c>
      <c r="F55" s="16">
        <v>0</v>
      </c>
      <c r="G55" s="141">
        <v>2000</v>
      </c>
      <c r="H55" s="119" t="s">
        <v>1256</v>
      </c>
    </row>
    <row r="56" spans="1:8" ht="9.75" customHeight="1" x14ac:dyDescent="0.25">
      <c r="A56" s="147" t="s">
        <v>864</v>
      </c>
      <c r="B56" s="140" t="s">
        <v>865</v>
      </c>
      <c r="C56" s="141">
        <v>215.78</v>
      </c>
      <c r="D56" s="16">
        <v>0</v>
      </c>
      <c r="E56" s="16">
        <v>0</v>
      </c>
      <c r="F56" s="16">
        <v>0</v>
      </c>
      <c r="G56" s="141">
        <v>215.78</v>
      </c>
      <c r="H56" s="119" t="s">
        <v>1256</v>
      </c>
    </row>
    <row r="57" spans="1:8" ht="9.75" customHeight="1" x14ac:dyDescent="0.25">
      <c r="A57" s="147" t="s">
        <v>866</v>
      </c>
      <c r="B57" s="140" t="s">
        <v>867</v>
      </c>
      <c r="C57" s="141">
        <v>5000</v>
      </c>
      <c r="D57" s="16">
        <v>0</v>
      </c>
      <c r="E57" s="16">
        <v>0</v>
      </c>
      <c r="F57" s="16">
        <v>0</v>
      </c>
      <c r="G57" s="141">
        <v>5000</v>
      </c>
      <c r="H57" s="119" t="s">
        <v>1256</v>
      </c>
    </row>
    <row r="58" spans="1:8" ht="9.75" customHeight="1" x14ac:dyDescent="0.25">
      <c r="A58" s="147" t="s">
        <v>868</v>
      </c>
      <c r="B58" s="140" t="s">
        <v>869</v>
      </c>
      <c r="C58" s="141">
        <v>2389.04</v>
      </c>
      <c r="D58" s="16">
        <v>0</v>
      </c>
      <c r="E58" s="16">
        <v>0</v>
      </c>
      <c r="F58" s="16">
        <v>0</v>
      </c>
      <c r="G58" s="141">
        <v>2389.04</v>
      </c>
      <c r="H58" s="119" t="s">
        <v>1256</v>
      </c>
    </row>
    <row r="59" spans="1:8" ht="9.75" customHeight="1" x14ac:dyDescent="0.25">
      <c r="A59" s="147" t="s">
        <v>870</v>
      </c>
      <c r="B59" s="140" t="s">
        <v>871</v>
      </c>
      <c r="C59" s="141">
        <v>1815.5</v>
      </c>
      <c r="D59" s="16">
        <v>0</v>
      </c>
      <c r="E59" s="16">
        <v>0</v>
      </c>
      <c r="F59" s="16">
        <v>0</v>
      </c>
      <c r="G59" s="141">
        <v>1815.5</v>
      </c>
      <c r="H59" s="119" t="s">
        <v>1256</v>
      </c>
    </row>
    <row r="60" spans="1:8" ht="9.75" customHeight="1" x14ac:dyDescent="0.25">
      <c r="A60" s="147" t="s">
        <v>872</v>
      </c>
      <c r="B60" s="140" t="s">
        <v>873</v>
      </c>
      <c r="C60" s="141">
        <v>1402.08</v>
      </c>
      <c r="D60" s="16">
        <v>0</v>
      </c>
      <c r="E60" s="16">
        <v>0</v>
      </c>
      <c r="F60" s="16">
        <v>0</v>
      </c>
      <c r="G60" s="141">
        <v>1402.08</v>
      </c>
      <c r="H60" s="119" t="s">
        <v>1256</v>
      </c>
    </row>
    <row r="61" spans="1:8" ht="9.75" customHeight="1" x14ac:dyDescent="0.25">
      <c r="A61" s="147" t="s">
        <v>874</v>
      </c>
      <c r="B61" s="140" t="s">
        <v>875</v>
      </c>
      <c r="C61" s="141">
        <v>2961.59</v>
      </c>
      <c r="D61" s="16">
        <v>0</v>
      </c>
      <c r="E61" s="16">
        <v>0</v>
      </c>
      <c r="F61" s="16">
        <v>0</v>
      </c>
      <c r="G61" s="141">
        <v>2961.59</v>
      </c>
      <c r="H61" s="119" t="s">
        <v>1256</v>
      </c>
    </row>
    <row r="62" spans="1:8" ht="9.75" customHeight="1" x14ac:dyDescent="0.25">
      <c r="A62" s="147" t="s">
        <v>876</v>
      </c>
      <c r="B62" s="140" t="s">
        <v>877</v>
      </c>
      <c r="C62" s="141">
        <v>367.75</v>
      </c>
      <c r="D62" s="16">
        <v>0</v>
      </c>
      <c r="E62" s="16">
        <v>0</v>
      </c>
      <c r="F62" s="16">
        <v>0</v>
      </c>
      <c r="G62" s="141">
        <v>367.75</v>
      </c>
      <c r="H62" s="119" t="s">
        <v>1256</v>
      </c>
    </row>
    <row r="63" spans="1:8" ht="9.75" customHeight="1" x14ac:dyDescent="0.25">
      <c r="A63" s="147" t="s">
        <v>878</v>
      </c>
      <c r="B63" s="140" t="s">
        <v>879</v>
      </c>
      <c r="C63" s="141">
        <v>546.04999999999995</v>
      </c>
      <c r="D63" s="16">
        <v>0</v>
      </c>
      <c r="E63" s="16">
        <v>0</v>
      </c>
      <c r="F63" s="16">
        <v>0</v>
      </c>
      <c r="G63" s="141">
        <v>546.04999999999995</v>
      </c>
      <c r="H63" s="119" t="s">
        <v>1256</v>
      </c>
    </row>
    <row r="64" spans="1:8" ht="9.75" customHeight="1" x14ac:dyDescent="0.25">
      <c r="A64" s="147" t="s">
        <v>880</v>
      </c>
      <c r="B64" s="140" t="s">
        <v>881</v>
      </c>
      <c r="C64" s="141">
        <v>3015.53</v>
      </c>
      <c r="D64" s="16">
        <v>0</v>
      </c>
      <c r="E64" s="16">
        <v>0</v>
      </c>
      <c r="F64" s="16">
        <v>0</v>
      </c>
      <c r="G64" s="141">
        <v>3015.53</v>
      </c>
      <c r="H64" s="119" t="s">
        <v>1256</v>
      </c>
    </row>
    <row r="65" spans="1:8" ht="9.75" customHeight="1" x14ac:dyDescent="0.25">
      <c r="A65" s="147" t="s">
        <v>882</v>
      </c>
      <c r="B65" s="140" t="s">
        <v>883</v>
      </c>
      <c r="C65" s="141">
        <v>1894.63</v>
      </c>
      <c r="D65" s="16">
        <v>0</v>
      </c>
      <c r="E65" s="16">
        <v>0</v>
      </c>
      <c r="F65" s="16">
        <v>0</v>
      </c>
      <c r="G65" s="141">
        <v>1894.63</v>
      </c>
      <c r="H65" s="119" t="s">
        <v>1256</v>
      </c>
    </row>
    <row r="66" spans="1:8" ht="9.75" customHeight="1" x14ac:dyDescent="0.25">
      <c r="A66" s="147" t="s">
        <v>884</v>
      </c>
      <c r="B66" s="140" t="s">
        <v>885</v>
      </c>
      <c r="C66" s="141">
        <v>871.29</v>
      </c>
      <c r="D66" s="16">
        <v>0</v>
      </c>
      <c r="E66" s="16">
        <v>0</v>
      </c>
      <c r="F66" s="16">
        <v>0</v>
      </c>
      <c r="G66" s="141">
        <v>871.29</v>
      </c>
      <c r="H66" s="119" t="s">
        <v>1256</v>
      </c>
    </row>
    <row r="67" spans="1:8" ht="9.75" customHeight="1" x14ac:dyDescent="0.25">
      <c r="A67" s="147" t="s">
        <v>886</v>
      </c>
      <c r="B67" s="140" t="s">
        <v>887</v>
      </c>
      <c r="C67" s="141">
        <v>515.61</v>
      </c>
      <c r="D67" s="16">
        <v>0</v>
      </c>
      <c r="E67" s="16">
        <v>0</v>
      </c>
      <c r="F67" s="16">
        <v>0</v>
      </c>
      <c r="G67" s="141">
        <v>515.61</v>
      </c>
      <c r="H67" s="119" t="s">
        <v>1256</v>
      </c>
    </row>
    <row r="68" spans="1:8" ht="9.75" customHeight="1" x14ac:dyDescent="0.25">
      <c r="A68" s="147" t="s">
        <v>888</v>
      </c>
      <c r="B68" s="140" t="s">
        <v>889</v>
      </c>
      <c r="C68" s="141">
        <v>85.58</v>
      </c>
      <c r="D68" s="16">
        <v>0</v>
      </c>
      <c r="E68" s="16">
        <v>0</v>
      </c>
      <c r="F68" s="16">
        <v>0</v>
      </c>
      <c r="G68" s="141">
        <v>85.58</v>
      </c>
      <c r="H68" s="119" t="s">
        <v>1256</v>
      </c>
    </row>
    <row r="69" spans="1:8" ht="9.75" customHeight="1" x14ac:dyDescent="0.25">
      <c r="A69" s="147" t="s">
        <v>890</v>
      </c>
      <c r="B69" s="140" t="s">
        <v>891</v>
      </c>
      <c r="C69" s="141">
        <v>947.6</v>
      </c>
      <c r="D69" s="16">
        <v>0</v>
      </c>
      <c r="E69" s="16">
        <v>0</v>
      </c>
      <c r="F69" s="16">
        <v>0</v>
      </c>
      <c r="G69" s="141">
        <v>947.6</v>
      </c>
      <c r="H69" s="119" t="s">
        <v>1256</v>
      </c>
    </row>
    <row r="70" spans="1:8" ht="9.75" customHeight="1" x14ac:dyDescent="0.25">
      <c r="A70" s="147" t="s">
        <v>892</v>
      </c>
      <c r="B70" s="140" t="s">
        <v>893</v>
      </c>
      <c r="C70" s="141">
        <v>2000</v>
      </c>
      <c r="D70" s="16">
        <v>0</v>
      </c>
      <c r="E70" s="16">
        <v>0</v>
      </c>
      <c r="F70" s="16">
        <v>0</v>
      </c>
      <c r="G70" s="141">
        <v>2000</v>
      </c>
      <c r="H70" s="119" t="s">
        <v>1256</v>
      </c>
    </row>
    <row r="71" spans="1:8" ht="9.75" customHeight="1" x14ac:dyDescent="0.25">
      <c r="A71" s="147" t="s">
        <v>894</v>
      </c>
      <c r="B71" s="140" t="s">
        <v>895</v>
      </c>
      <c r="C71" s="141">
        <v>431.55</v>
      </c>
      <c r="D71" s="16">
        <v>0</v>
      </c>
      <c r="E71" s="16">
        <v>0</v>
      </c>
      <c r="F71" s="16">
        <v>0</v>
      </c>
      <c r="G71" s="141">
        <v>431.55</v>
      </c>
      <c r="H71" s="119" t="s">
        <v>1256</v>
      </c>
    </row>
    <row r="72" spans="1:8" ht="9.75" customHeight="1" x14ac:dyDescent="0.25">
      <c r="A72" s="147" t="s">
        <v>896</v>
      </c>
      <c r="B72" s="140" t="s">
        <v>897</v>
      </c>
      <c r="C72" s="141">
        <v>845.91</v>
      </c>
      <c r="D72" s="16">
        <v>0</v>
      </c>
      <c r="E72" s="16">
        <v>0</v>
      </c>
      <c r="F72" s="16">
        <v>0</v>
      </c>
      <c r="G72" s="141">
        <v>845.91</v>
      </c>
      <c r="H72" s="119" t="s">
        <v>1256</v>
      </c>
    </row>
    <row r="73" spans="1:8" ht="9.75" customHeight="1" x14ac:dyDescent="0.25">
      <c r="A73" s="147" t="s">
        <v>898</v>
      </c>
      <c r="B73" s="140" t="s">
        <v>899</v>
      </c>
      <c r="C73" s="141">
        <v>550.37</v>
      </c>
      <c r="D73" s="16">
        <v>0</v>
      </c>
      <c r="E73" s="16">
        <v>0</v>
      </c>
      <c r="F73" s="16">
        <v>0</v>
      </c>
      <c r="G73" s="141">
        <v>550.37</v>
      </c>
      <c r="H73" s="119" t="s">
        <v>1256</v>
      </c>
    </row>
    <row r="74" spans="1:8" ht="9.75" customHeight="1" x14ac:dyDescent="0.25">
      <c r="A74" s="147" t="s">
        <v>900</v>
      </c>
      <c r="B74" s="140" t="s">
        <v>901</v>
      </c>
      <c r="C74" s="141">
        <v>215.78</v>
      </c>
      <c r="D74" s="16">
        <v>0</v>
      </c>
      <c r="E74" s="16">
        <v>0</v>
      </c>
      <c r="F74" s="16">
        <v>0</v>
      </c>
      <c r="G74" s="141">
        <v>215.78</v>
      </c>
      <c r="H74" s="119" t="s">
        <v>1256</v>
      </c>
    </row>
    <row r="75" spans="1:8" ht="9.75" customHeight="1" x14ac:dyDescent="0.25">
      <c r="A75" s="147" t="s">
        <v>902</v>
      </c>
      <c r="B75" s="140" t="s">
        <v>903</v>
      </c>
      <c r="C75" s="141">
        <v>215.78</v>
      </c>
      <c r="D75" s="16">
        <v>0</v>
      </c>
      <c r="E75" s="16">
        <v>0</v>
      </c>
      <c r="F75" s="16">
        <v>0</v>
      </c>
      <c r="G75" s="141">
        <v>215.78</v>
      </c>
      <c r="H75" s="119" t="s">
        <v>1256</v>
      </c>
    </row>
    <row r="76" spans="1:8" ht="9.75" customHeight="1" x14ac:dyDescent="0.25">
      <c r="A76" s="147" t="s">
        <v>904</v>
      </c>
      <c r="B76" s="140" t="s">
        <v>905</v>
      </c>
      <c r="C76" s="141">
        <v>600</v>
      </c>
      <c r="D76" s="16">
        <v>0</v>
      </c>
      <c r="E76" s="16">
        <v>0</v>
      </c>
      <c r="F76" s="16">
        <v>0</v>
      </c>
      <c r="G76" s="141">
        <v>600</v>
      </c>
      <c r="H76" s="119" t="s">
        <v>1256</v>
      </c>
    </row>
    <row r="77" spans="1:8" ht="9.75" customHeight="1" x14ac:dyDescent="0.25">
      <c r="A77" s="147" t="s">
        <v>906</v>
      </c>
      <c r="B77" s="140" t="s">
        <v>907</v>
      </c>
      <c r="C77" s="141">
        <v>600</v>
      </c>
      <c r="D77" s="16">
        <v>0</v>
      </c>
      <c r="E77" s="16">
        <v>0</v>
      </c>
      <c r="F77" s="16">
        <v>0</v>
      </c>
      <c r="G77" s="141">
        <v>600</v>
      </c>
      <c r="H77" s="119" t="s">
        <v>1256</v>
      </c>
    </row>
    <row r="78" spans="1:8" ht="9.75" customHeight="1" x14ac:dyDescent="0.25">
      <c r="A78" s="147" t="s">
        <v>908</v>
      </c>
      <c r="B78" s="140" t="s">
        <v>909</v>
      </c>
      <c r="C78" s="141">
        <v>600</v>
      </c>
      <c r="D78" s="16">
        <v>0</v>
      </c>
      <c r="E78" s="16">
        <v>0</v>
      </c>
      <c r="F78" s="16">
        <v>0</v>
      </c>
      <c r="G78" s="141">
        <v>600</v>
      </c>
      <c r="H78" s="119" t="s">
        <v>1256</v>
      </c>
    </row>
    <row r="79" spans="1:8" ht="9.75" customHeight="1" x14ac:dyDescent="0.25">
      <c r="A79" s="147" t="s">
        <v>910</v>
      </c>
      <c r="B79" s="140" t="s">
        <v>911</v>
      </c>
      <c r="C79" s="141">
        <v>23</v>
      </c>
      <c r="D79" s="16">
        <v>0</v>
      </c>
      <c r="E79" s="16">
        <v>0</v>
      </c>
      <c r="F79" s="16">
        <v>0</v>
      </c>
      <c r="G79" s="141">
        <v>23</v>
      </c>
      <c r="H79" s="119" t="s">
        <v>1256</v>
      </c>
    </row>
    <row r="80" spans="1:8" ht="9.75" customHeight="1" x14ac:dyDescent="0.25">
      <c r="A80" s="147" t="s">
        <v>912</v>
      </c>
      <c r="B80" s="140" t="s">
        <v>913</v>
      </c>
      <c r="C80" s="141">
        <v>600</v>
      </c>
      <c r="D80" s="16">
        <v>0</v>
      </c>
      <c r="E80" s="16">
        <v>0</v>
      </c>
      <c r="F80" s="16">
        <v>0</v>
      </c>
      <c r="G80" s="141">
        <v>600</v>
      </c>
      <c r="H80" s="119" t="s">
        <v>1256</v>
      </c>
    </row>
    <row r="81" spans="1:8" ht="9.75" customHeight="1" x14ac:dyDescent="0.25">
      <c r="A81" s="147" t="s">
        <v>914</v>
      </c>
      <c r="B81" s="140" t="s">
        <v>915</v>
      </c>
      <c r="C81" s="141">
        <v>90</v>
      </c>
      <c r="D81" s="16">
        <v>0</v>
      </c>
      <c r="E81" s="16">
        <v>0</v>
      </c>
      <c r="F81" s="16">
        <v>0</v>
      </c>
      <c r="G81" s="141">
        <v>90</v>
      </c>
      <c r="H81" s="119" t="s">
        <v>1256</v>
      </c>
    </row>
    <row r="82" spans="1:8" ht="9.75" customHeight="1" x14ac:dyDescent="0.25">
      <c r="A82" s="147" t="s">
        <v>916</v>
      </c>
      <c r="B82" s="140" t="s">
        <v>917</v>
      </c>
      <c r="C82" s="141">
        <v>77.06</v>
      </c>
      <c r="D82" s="16">
        <v>0</v>
      </c>
      <c r="E82" s="16">
        <v>0</v>
      </c>
      <c r="F82" s="16">
        <v>0</v>
      </c>
      <c r="G82" s="141">
        <v>77.06</v>
      </c>
      <c r="H82" s="119" t="s">
        <v>1256</v>
      </c>
    </row>
    <row r="83" spans="1:8" ht="9.75" customHeight="1" x14ac:dyDescent="0.25">
      <c r="A83" s="147" t="s">
        <v>918</v>
      </c>
      <c r="B83" s="140" t="s">
        <v>919</v>
      </c>
      <c r="C83" s="141">
        <v>55.6</v>
      </c>
      <c r="D83" s="16">
        <v>0</v>
      </c>
      <c r="E83" s="16">
        <v>0</v>
      </c>
      <c r="F83" s="16">
        <v>0</v>
      </c>
      <c r="G83" s="141">
        <v>55.6</v>
      </c>
      <c r="H83" s="119" t="s">
        <v>1256</v>
      </c>
    </row>
    <row r="84" spans="1:8" ht="9.75" customHeight="1" x14ac:dyDescent="0.25">
      <c r="A84" s="147" t="s">
        <v>920</v>
      </c>
      <c r="B84" s="140" t="s">
        <v>921</v>
      </c>
      <c r="C84" s="141">
        <v>63.2</v>
      </c>
      <c r="D84" s="16">
        <v>0</v>
      </c>
      <c r="E84" s="16">
        <v>0</v>
      </c>
      <c r="F84" s="16">
        <v>0</v>
      </c>
      <c r="G84" s="141">
        <v>63.2</v>
      </c>
      <c r="H84" s="119" t="s">
        <v>1256</v>
      </c>
    </row>
    <row r="85" spans="1:8" ht="9.75" customHeight="1" x14ac:dyDescent="0.25">
      <c r="A85" s="147" t="s">
        <v>922</v>
      </c>
      <c r="B85" s="140" t="s">
        <v>923</v>
      </c>
      <c r="C85" s="141">
        <v>3945.78</v>
      </c>
      <c r="D85" s="16">
        <v>0</v>
      </c>
      <c r="E85" s="16">
        <v>0</v>
      </c>
      <c r="F85" s="16">
        <v>0</v>
      </c>
      <c r="G85" s="141">
        <v>3945.78</v>
      </c>
      <c r="H85" s="119" t="s">
        <v>1256</v>
      </c>
    </row>
    <row r="86" spans="1:8" ht="9.75" customHeight="1" x14ac:dyDescent="0.25">
      <c r="A86" s="147" t="s">
        <v>924</v>
      </c>
      <c r="B86" s="140" t="s">
        <v>925</v>
      </c>
      <c r="C86" s="141">
        <v>807.34</v>
      </c>
      <c r="D86" s="16">
        <v>0</v>
      </c>
      <c r="E86" s="16">
        <v>0</v>
      </c>
      <c r="F86" s="16">
        <v>0</v>
      </c>
      <c r="G86" s="141">
        <v>807.34</v>
      </c>
      <c r="H86" s="119" t="s">
        <v>1256</v>
      </c>
    </row>
    <row r="87" spans="1:8" ht="9.75" customHeight="1" x14ac:dyDescent="0.25">
      <c r="A87" s="147" t="s">
        <v>926</v>
      </c>
      <c r="B87" s="140" t="s">
        <v>927</v>
      </c>
      <c r="C87" s="141">
        <v>200</v>
      </c>
      <c r="D87" s="16">
        <v>0</v>
      </c>
      <c r="E87" s="16">
        <v>0</v>
      </c>
      <c r="F87" s="16">
        <v>0</v>
      </c>
      <c r="G87" s="141">
        <v>200</v>
      </c>
      <c r="H87" s="119" t="s">
        <v>1256</v>
      </c>
    </row>
    <row r="88" spans="1:8" ht="9.75" customHeight="1" x14ac:dyDescent="0.25">
      <c r="A88" s="147" t="s">
        <v>928</v>
      </c>
      <c r="B88" s="140" t="s">
        <v>929</v>
      </c>
      <c r="C88" s="141">
        <v>953.72</v>
      </c>
      <c r="D88" s="16">
        <v>0</v>
      </c>
      <c r="E88" s="16">
        <v>0</v>
      </c>
      <c r="F88" s="16">
        <v>0</v>
      </c>
      <c r="G88" s="141">
        <v>953.72</v>
      </c>
      <c r="H88" s="119" t="s">
        <v>1256</v>
      </c>
    </row>
    <row r="89" spans="1:8" ht="9.75" customHeight="1" x14ac:dyDescent="0.25">
      <c r="A89" s="147" t="s">
        <v>930</v>
      </c>
      <c r="B89" s="140" t="s">
        <v>931</v>
      </c>
      <c r="C89" s="141">
        <v>988.66</v>
      </c>
      <c r="D89" s="16">
        <v>0</v>
      </c>
      <c r="E89" s="16">
        <v>0</v>
      </c>
      <c r="F89" s="16">
        <v>0</v>
      </c>
      <c r="G89" s="141">
        <v>988.66</v>
      </c>
      <c r="H89" s="119" t="s">
        <v>1256</v>
      </c>
    </row>
    <row r="90" spans="1:8" ht="9.75" customHeight="1" x14ac:dyDescent="0.25">
      <c r="A90" s="147" t="s">
        <v>932</v>
      </c>
      <c r="B90" s="140" t="s">
        <v>933</v>
      </c>
      <c r="C90" s="141">
        <v>1216.29</v>
      </c>
      <c r="D90" s="16">
        <v>0</v>
      </c>
      <c r="E90" s="16">
        <v>0</v>
      </c>
      <c r="F90" s="16">
        <v>0</v>
      </c>
      <c r="G90" s="141">
        <v>1216.29</v>
      </c>
      <c r="H90" s="119" t="s">
        <v>1256</v>
      </c>
    </row>
    <row r="91" spans="1:8" ht="9.75" customHeight="1" x14ac:dyDescent="0.25">
      <c r="A91" s="147" t="s">
        <v>934</v>
      </c>
      <c r="B91" s="140" t="s">
        <v>935</v>
      </c>
      <c r="C91" s="141">
        <v>4865.7</v>
      </c>
      <c r="D91" s="16">
        <v>0</v>
      </c>
      <c r="E91" s="16">
        <f>+C91</f>
        <v>4865.7</v>
      </c>
      <c r="F91" s="16">
        <v>0</v>
      </c>
      <c r="G91" s="141">
        <v>0</v>
      </c>
      <c r="H91" s="119" t="s">
        <v>1256</v>
      </c>
    </row>
    <row r="92" spans="1:8" ht="9.75" customHeight="1" x14ac:dyDescent="0.25">
      <c r="A92" s="15">
        <v>1125</v>
      </c>
      <c r="B92" s="14" t="s">
        <v>281</v>
      </c>
      <c r="C92" s="30">
        <v>0</v>
      </c>
      <c r="D92" s="16">
        <v>0</v>
      </c>
      <c r="E92" s="16">
        <v>0</v>
      </c>
      <c r="F92" s="16">
        <v>0</v>
      </c>
      <c r="G92" s="30">
        <v>0</v>
      </c>
      <c r="H92" s="119"/>
    </row>
    <row r="93" spans="1:8" ht="9.75" customHeight="1" x14ac:dyDescent="0.25">
      <c r="A93" s="17">
        <v>1126</v>
      </c>
      <c r="B93" s="1" t="s">
        <v>282</v>
      </c>
      <c r="C93" s="30">
        <v>0</v>
      </c>
      <c r="D93" s="16">
        <v>0</v>
      </c>
      <c r="E93" s="16">
        <v>0</v>
      </c>
      <c r="F93" s="16">
        <v>0</v>
      </c>
      <c r="G93" s="30">
        <v>0</v>
      </c>
      <c r="H93" s="114"/>
    </row>
    <row r="94" spans="1:8" ht="9.75" customHeight="1" x14ac:dyDescent="0.25">
      <c r="A94" s="17">
        <v>1129</v>
      </c>
      <c r="B94" s="1" t="s">
        <v>283</v>
      </c>
      <c r="C94" s="30">
        <v>0</v>
      </c>
      <c r="D94" s="16">
        <v>0</v>
      </c>
      <c r="E94" s="16">
        <v>0</v>
      </c>
      <c r="F94" s="16">
        <v>0</v>
      </c>
      <c r="G94" s="30">
        <v>0</v>
      </c>
      <c r="H94" s="114"/>
    </row>
    <row r="95" spans="1:8" ht="9.75" customHeight="1" x14ac:dyDescent="0.25">
      <c r="A95" s="15">
        <v>1131</v>
      </c>
      <c r="B95" s="14" t="s">
        <v>284</v>
      </c>
      <c r="C95" s="30">
        <f>SUM(C96:C154)</f>
        <v>560681.8600000001</v>
      </c>
      <c r="D95" s="16">
        <v>0</v>
      </c>
      <c r="E95" s="16">
        <v>0</v>
      </c>
      <c r="F95" s="16">
        <v>0</v>
      </c>
      <c r="G95" s="30">
        <f>SUM(G96:G154)</f>
        <v>560681.8600000001</v>
      </c>
    </row>
    <row r="96" spans="1:8" ht="9.75" customHeight="1" x14ac:dyDescent="0.25">
      <c r="A96" s="147" t="s">
        <v>936</v>
      </c>
      <c r="B96" s="140" t="s">
        <v>937</v>
      </c>
      <c r="C96" s="141">
        <v>13357</v>
      </c>
      <c r="D96" s="16">
        <v>0</v>
      </c>
      <c r="E96" s="16">
        <v>0</v>
      </c>
      <c r="F96" s="16">
        <v>0</v>
      </c>
      <c r="G96" s="141">
        <v>13357</v>
      </c>
      <c r="H96" s="112" t="s">
        <v>1257</v>
      </c>
    </row>
    <row r="97" spans="1:8" ht="9.75" customHeight="1" x14ac:dyDescent="0.25">
      <c r="A97" s="147" t="s">
        <v>938</v>
      </c>
      <c r="B97" s="140" t="s">
        <v>939</v>
      </c>
      <c r="C97" s="141">
        <v>1590.1</v>
      </c>
      <c r="D97" s="16">
        <v>0</v>
      </c>
      <c r="E97" s="16">
        <v>0</v>
      </c>
      <c r="F97" s="16">
        <v>0</v>
      </c>
      <c r="G97" s="141">
        <v>1590.1</v>
      </c>
      <c r="H97" s="112" t="s">
        <v>1257</v>
      </c>
    </row>
    <row r="98" spans="1:8" ht="9.75" customHeight="1" x14ac:dyDescent="0.25">
      <c r="A98" s="147" t="s">
        <v>940</v>
      </c>
      <c r="B98" s="140" t="s">
        <v>941</v>
      </c>
      <c r="C98" s="141">
        <v>82058.58</v>
      </c>
      <c r="D98" s="16">
        <v>0</v>
      </c>
      <c r="E98" s="16">
        <v>0</v>
      </c>
      <c r="F98" s="16">
        <v>0</v>
      </c>
      <c r="G98" s="141">
        <v>82058.58</v>
      </c>
      <c r="H98" s="112" t="s">
        <v>1257</v>
      </c>
    </row>
    <row r="99" spans="1:8" ht="9.75" customHeight="1" x14ac:dyDescent="0.25">
      <c r="A99" s="147" t="s">
        <v>942</v>
      </c>
      <c r="B99" s="140" t="s">
        <v>943</v>
      </c>
      <c r="C99" s="141">
        <v>5033</v>
      </c>
      <c r="D99" s="16">
        <v>0</v>
      </c>
      <c r="E99" s="16">
        <v>0</v>
      </c>
      <c r="F99" s="16">
        <v>0</v>
      </c>
      <c r="G99" s="141">
        <v>5033</v>
      </c>
      <c r="H99" s="112" t="s">
        <v>1257</v>
      </c>
    </row>
    <row r="100" spans="1:8" ht="9.75" customHeight="1" x14ac:dyDescent="0.25">
      <c r="A100" s="147" t="s">
        <v>944</v>
      </c>
      <c r="B100" s="140" t="s">
        <v>945</v>
      </c>
      <c r="C100" s="141">
        <v>1895.51</v>
      </c>
      <c r="D100" s="16">
        <v>0</v>
      </c>
      <c r="E100" s="16">
        <v>0</v>
      </c>
      <c r="F100" s="16">
        <v>0</v>
      </c>
      <c r="G100" s="141">
        <v>1895.51</v>
      </c>
      <c r="H100" s="112" t="s">
        <v>1257</v>
      </c>
    </row>
    <row r="101" spans="1:8" ht="9.75" customHeight="1" x14ac:dyDescent="0.25">
      <c r="A101" s="147" t="s">
        <v>946</v>
      </c>
      <c r="B101" s="140" t="s">
        <v>947</v>
      </c>
      <c r="C101" s="141">
        <v>11832</v>
      </c>
      <c r="D101" s="16">
        <v>0</v>
      </c>
      <c r="E101" s="16">
        <v>0</v>
      </c>
      <c r="F101" s="16">
        <v>0</v>
      </c>
      <c r="G101" s="141">
        <v>11832</v>
      </c>
      <c r="H101" s="112" t="s">
        <v>1257</v>
      </c>
    </row>
    <row r="102" spans="1:8" ht="9.75" customHeight="1" x14ac:dyDescent="0.25">
      <c r="A102" s="147" t="s">
        <v>948</v>
      </c>
      <c r="B102" s="140" t="s">
        <v>949</v>
      </c>
      <c r="C102" s="141">
        <v>10000</v>
      </c>
      <c r="D102" s="16">
        <v>0</v>
      </c>
      <c r="E102" s="16">
        <v>0</v>
      </c>
      <c r="F102" s="16">
        <v>0</v>
      </c>
      <c r="G102" s="141">
        <v>10000</v>
      </c>
      <c r="H102" s="112" t="s">
        <v>1257</v>
      </c>
    </row>
    <row r="103" spans="1:8" ht="9.75" customHeight="1" x14ac:dyDescent="0.25">
      <c r="A103" s="147" t="s">
        <v>950</v>
      </c>
      <c r="B103" s="140" t="s">
        <v>951</v>
      </c>
      <c r="C103" s="141">
        <v>4280</v>
      </c>
      <c r="D103" s="16">
        <v>0</v>
      </c>
      <c r="E103" s="16">
        <v>0</v>
      </c>
      <c r="F103" s="16">
        <v>0</v>
      </c>
      <c r="G103" s="141">
        <v>4280</v>
      </c>
      <c r="H103" s="112" t="s">
        <v>1257</v>
      </c>
    </row>
    <row r="104" spans="1:8" ht="9.75" customHeight="1" x14ac:dyDescent="0.25">
      <c r="A104" s="147" t="s">
        <v>952</v>
      </c>
      <c r="B104" s="140" t="s">
        <v>953</v>
      </c>
      <c r="C104" s="141">
        <v>1911.78</v>
      </c>
      <c r="D104" s="16">
        <v>0</v>
      </c>
      <c r="E104" s="16">
        <v>0</v>
      </c>
      <c r="F104" s="16">
        <v>0</v>
      </c>
      <c r="G104" s="141">
        <v>1911.78</v>
      </c>
      <c r="H104" s="112" t="s">
        <v>1257</v>
      </c>
    </row>
    <row r="105" spans="1:8" ht="9.75" customHeight="1" x14ac:dyDescent="0.25">
      <c r="A105" s="147" t="s">
        <v>954</v>
      </c>
      <c r="B105" s="140" t="s">
        <v>955</v>
      </c>
      <c r="C105" s="141">
        <v>2900</v>
      </c>
      <c r="D105" s="16">
        <v>0</v>
      </c>
      <c r="E105" s="16">
        <v>0</v>
      </c>
      <c r="F105" s="16">
        <v>0</v>
      </c>
      <c r="G105" s="141">
        <v>2900</v>
      </c>
      <c r="H105" s="112" t="s">
        <v>1257</v>
      </c>
    </row>
    <row r="106" spans="1:8" ht="9.75" customHeight="1" x14ac:dyDescent="0.25">
      <c r="A106" s="147" t="s">
        <v>956</v>
      </c>
      <c r="B106" s="140" t="s">
        <v>957</v>
      </c>
      <c r="C106" s="141">
        <v>24167.26</v>
      </c>
      <c r="D106" s="16">
        <v>0</v>
      </c>
      <c r="E106" s="16">
        <v>0</v>
      </c>
      <c r="F106" s="16">
        <v>0</v>
      </c>
      <c r="G106" s="141">
        <v>24167.26</v>
      </c>
      <c r="H106" s="112" t="s">
        <v>1257</v>
      </c>
    </row>
    <row r="107" spans="1:8" ht="9.75" customHeight="1" x14ac:dyDescent="0.25">
      <c r="A107" s="147" t="s">
        <v>958</v>
      </c>
      <c r="B107" s="140" t="s">
        <v>959</v>
      </c>
      <c r="C107" s="141">
        <v>5916</v>
      </c>
      <c r="D107" s="16">
        <v>0</v>
      </c>
      <c r="E107" s="16">
        <v>0</v>
      </c>
      <c r="F107" s="16">
        <v>0</v>
      </c>
      <c r="G107" s="141">
        <v>5916</v>
      </c>
      <c r="H107" s="112" t="s">
        <v>1257</v>
      </c>
    </row>
    <row r="108" spans="1:8" ht="9.75" customHeight="1" x14ac:dyDescent="0.25">
      <c r="A108" s="147" t="s">
        <v>960</v>
      </c>
      <c r="B108" s="140" t="s">
        <v>961</v>
      </c>
      <c r="C108" s="141">
        <v>20621.759999999998</v>
      </c>
      <c r="D108" s="16">
        <v>0</v>
      </c>
      <c r="E108" s="16">
        <v>0</v>
      </c>
      <c r="F108" s="16">
        <v>0</v>
      </c>
      <c r="G108" s="141">
        <v>20621.759999999998</v>
      </c>
      <c r="H108" s="112" t="s">
        <v>1257</v>
      </c>
    </row>
    <row r="109" spans="1:8" ht="9.75" customHeight="1" x14ac:dyDescent="0.25">
      <c r="A109" s="147" t="s">
        <v>962</v>
      </c>
      <c r="B109" s="140" t="s">
        <v>963</v>
      </c>
      <c r="C109" s="141">
        <v>13920</v>
      </c>
      <c r="D109" s="16">
        <v>0</v>
      </c>
      <c r="E109" s="16">
        <v>0</v>
      </c>
      <c r="F109" s="16">
        <v>0</v>
      </c>
      <c r="G109" s="141">
        <v>13920</v>
      </c>
      <c r="H109" s="112" t="s">
        <v>1257</v>
      </c>
    </row>
    <row r="110" spans="1:8" ht="9.75" customHeight="1" x14ac:dyDescent="0.25">
      <c r="A110" s="147" t="s">
        <v>964</v>
      </c>
      <c r="B110" s="140" t="s">
        <v>965</v>
      </c>
      <c r="C110" s="141">
        <v>2320</v>
      </c>
      <c r="D110" s="16">
        <v>0</v>
      </c>
      <c r="E110" s="16">
        <v>0</v>
      </c>
      <c r="F110" s="16">
        <v>0</v>
      </c>
      <c r="G110" s="141">
        <v>2320</v>
      </c>
      <c r="H110" s="112" t="s">
        <v>1257</v>
      </c>
    </row>
    <row r="111" spans="1:8" ht="9.75" customHeight="1" x14ac:dyDescent="0.25">
      <c r="A111" s="147" t="s">
        <v>966</v>
      </c>
      <c r="B111" s="140" t="s">
        <v>967</v>
      </c>
      <c r="C111" s="141">
        <v>8121.66</v>
      </c>
      <c r="D111" s="16">
        <v>0</v>
      </c>
      <c r="E111" s="16">
        <v>0</v>
      </c>
      <c r="F111" s="16">
        <v>0</v>
      </c>
      <c r="G111" s="141">
        <v>8121.66</v>
      </c>
      <c r="H111" s="112" t="s">
        <v>1257</v>
      </c>
    </row>
    <row r="112" spans="1:8" ht="9.75" customHeight="1" x14ac:dyDescent="0.25">
      <c r="A112" s="147" t="s">
        <v>968</v>
      </c>
      <c r="B112" s="140" t="s">
        <v>913</v>
      </c>
      <c r="C112" s="141">
        <v>2320</v>
      </c>
      <c r="D112" s="16">
        <v>0</v>
      </c>
      <c r="E112" s="16">
        <v>0</v>
      </c>
      <c r="F112" s="16">
        <v>0</v>
      </c>
      <c r="G112" s="141">
        <v>2320</v>
      </c>
      <c r="H112" s="112" t="s">
        <v>1257</v>
      </c>
    </row>
    <row r="113" spans="1:8" ht="9.75" customHeight="1" x14ac:dyDescent="0.25">
      <c r="A113" s="147" t="s">
        <v>969</v>
      </c>
      <c r="B113" s="140" t="s">
        <v>970</v>
      </c>
      <c r="C113" s="141">
        <v>5800</v>
      </c>
      <c r="D113" s="16">
        <v>0</v>
      </c>
      <c r="E113" s="16">
        <v>0</v>
      </c>
      <c r="F113" s="16">
        <v>0</v>
      </c>
      <c r="G113" s="141">
        <v>5800</v>
      </c>
      <c r="H113" s="112" t="s">
        <v>1257</v>
      </c>
    </row>
    <row r="114" spans="1:8" ht="9.75" customHeight="1" x14ac:dyDescent="0.25">
      <c r="A114" s="147" t="s">
        <v>971</v>
      </c>
      <c r="B114" s="140" t="s">
        <v>972</v>
      </c>
      <c r="C114" s="141">
        <v>29722</v>
      </c>
      <c r="D114" s="16">
        <v>0</v>
      </c>
      <c r="E114" s="16">
        <v>0</v>
      </c>
      <c r="F114" s="16">
        <v>0</v>
      </c>
      <c r="G114" s="141">
        <v>29722</v>
      </c>
      <c r="H114" s="112" t="s">
        <v>1257</v>
      </c>
    </row>
    <row r="115" spans="1:8" ht="9.75" customHeight="1" x14ac:dyDescent="0.25">
      <c r="A115" s="147" t="s">
        <v>973</v>
      </c>
      <c r="B115" s="140" t="s">
        <v>974</v>
      </c>
      <c r="C115" s="141">
        <v>5200</v>
      </c>
      <c r="D115" s="16">
        <v>0</v>
      </c>
      <c r="E115" s="16">
        <v>0</v>
      </c>
      <c r="F115" s="16">
        <v>0</v>
      </c>
      <c r="G115" s="141">
        <v>5200</v>
      </c>
      <c r="H115" s="112" t="s">
        <v>1257</v>
      </c>
    </row>
    <row r="116" spans="1:8" ht="9.75" customHeight="1" x14ac:dyDescent="0.25">
      <c r="A116" s="147" t="s">
        <v>975</v>
      </c>
      <c r="B116" s="140" t="s">
        <v>976</v>
      </c>
      <c r="C116" s="141">
        <v>21231.48</v>
      </c>
      <c r="D116" s="16">
        <v>0</v>
      </c>
      <c r="E116" s="16">
        <v>0</v>
      </c>
      <c r="F116" s="16">
        <v>0</v>
      </c>
      <c r="G116" s="141">
        <v>21231.48</v>
      </c>
      <c r="H116" s="112" t="s">
        <v>1257</v>
      </c>
    </row>
    <row r="117" spans="1:8" ht="9.75" customHeight="1" x14ac:dyDescent="0.25">
      <c r="A117" s="147" t="s">
        <v>977</v>
      </c>
      <c r="B117" s="140" t="s">
        <v>978</v>
      </c>
      <c r="C117" s="141">
        <v>2309.21</v>
      </c>
      <c r="D117" s="16">
        <v>0</v>
      </c>
      <c r="E117" s="16">
        <v>0</v>
      </c>
      <c r="F117" s="16">
        <v>0</v>
      </c>
      <c r="G117" s="141">
        <v>2309.21</v>
      </c>
      <c r="H117" s="112" t="s">
        <v>1257</v>
      </c>
    </row>
    <row r="118" spans="1:8" ht="9.75" customHeight="1" x14ac:dyDescent="0.25">
      <c r="A118" s="147" t="s">
        <v>979</v>
      </c>
      <c r="B118" s="140" t="s">
        <v>980</v>
      </c>
      <c r="C118" s="141">
        <v>6375.03</v>
      </c>
      <c r="D118" s="16">
        <v>0</v>
      </c>
      <c r="E118" s="16">
        <v>0</v>
      </c>
      <c r="F118" s="16">
        <v>0</v>
      </c>
      <c r="G118" s="141">
        <v>6375.03</v>
      </c>
      <c r="H118" s="112" t="s">
        <v>1257</v>
      </c>
    </row>
    <row r="119" spans="1:8" ht="9.75" customHeight="1" x14ac:dyDescent="0.25">
      <c r="A119" s="147" t="s">
        <v>981</v>
      </c>
      <c r="B119" s="140" t="s">
        <v>860</v>
      </c>
      <c r="C119" s="141">
        <v>20.9</v>
      </c>
      <c r="D119" s="16">
        <v>0</v>
      </c>
      <c r="E119" s="16">
        <v>0</v>
      </c>
      <c r="F119" s="16">
        <v>0</v>
      </c>
      <c r="G119" s="141">
        <v>20.9</v>
      </c>
      <c r="H119" s="112" t="s">
        <v>1257</v>
      </c>
    </row>
    <row r="120" spans="1:8" ht="9.75" customHeight="1" x14ac:dyDescent="0.25">
      <c r="A120" s="147" t="s">
        <v>982</v>
      </c>
      <c r="B120" s="140" t="s">
        <v>983</v>
      </c>
      <c r="C120" s="141">
        <v>4000</v>
      </c>
      <c r="D120" s="16">
        <v>0</v>
      </c>
      <c r="E120" s="16">
        <v>0</v>
      </c>
      <c r="F120" s="16">
        <v>0</v>
      </c>
      <c r="G120" s="141">
        <v>4000</v>
      </c>
      <c r="H120" s="112" t="s">
        <v>1257</v>
      </c>
    </row>
    <row r="121" spans="1:8" ht="9.75" customHeight="1" x14ac:dyDescent="0.25">
      <c r="A121" s="147" t="s">
        <v>984</v>
      </c>
      <c r="B121" s="140" t="s">
        <v>985</v>
      </c>
      <c r="C121" s="141">
        <v>372.7</v>
      </c>
      <c r="D121" s="16">
        <v>0</v>
      </c>
      <c r="E121" s="16">
        <v>0</v>
      </c>
      <c r="F121" s="16">
        <v>0</v>
      </c>
      <c r="G121" s="141">
        <v>372.7</v>
      </c>
      <c r="H121" s="112" t="s">
        <v>1257</v>
      </c>
    </row>
    <row r="122" spans="1:8" ht="9.75" customHeight="1" x14ac:dyDescent="0.25">
      <c r="A122" s="147" t="s">
        <v>986</v>
      </c>
      <c r="B122" s="140" t="s">
        <v>987</v>
      </c>
      <c r="C122" s="141">
        <v>518.75</v>
      </c>
      <c r="D122" s="16">
        <v>0</v>
      </c>
      <c r="E122" s="16">
        <v>0</v>
      </c>
      <c r="F122" s="16">
        <v>0</v>
      </c>
      <c r="G122" s="141">
        <v>518.75</v>
      </c>
      <c r="H122" s="112" t="s">
        <v>1257</v>
      </c>
    </row>
    <row r="123" spans="1:8" ht="9.75" customHeight="1" x14ac:dyDescent="0.25">
      <c r="A123" s="147" t="s">
        <v>988</v>
      </c>
      <c r="B123" s="140" t="s">
        <v>989</v>
      </c>
      <c r="C123" s="141">
        <v>180</v>
      </c>
      <c r="D123" s="16">
        <v>0</v>
      </c>
      <c r="E123" s="16">
        <v>0</v>
      </c>
      <c r="F123" s="16">
        <v>0</v>
      </c>
      <c r="G123" s="141">
        <v>180</v>
      </c>
      <c r="H123" s="112" t="s">
        <v>1257</v>
      </c>
    </row>
    <row r="124" spans="1:8" ht="9.75" customHeight="1" x14ac:dyDescent="0.25">
      <c r="A124" s="147" t="s">
        <v>990</v>
      </c>
      <c r="B124" s="140" t="s">
        <v>991</v>
      </c>
      <c r="C124" s="141">
        <v>9000.01</v>
      </c>
      <c r="D124" s="16">
        <v>0</v>
      </c>
      <c r="E124" s="16">
        <v>0</v>
      </c>
      <c r="F124" s="16">
        <v>0</v>
      </c>
      <c r="G124" s="141">
        <v>9000.01</v>
      </c>
      <c r="H124" s="112" t="s">
        <v>1257</v>
      </c>
    </row>
    <row r="125" spans="1:8" ht="9.75" customHeight="1" x14ac:dyDescent="0.25">
      <c r="A125" s="147" t="s">
        <v>992</v>
      </c>
      <c r="B125" s="140" t="s">
        <v>993</v>
      </c>
      <c r="C125" s="141">
        <v>620.88</v>
      </c>
      <c r="D125" s="16">
        <v>0</v>
      </c>
      <c r="E125" s="16">
        <v>0</v>
      </c>
      <c r="F125" s="16">
        <v>0</v>
      </c>
      <c r="G125" s="141">
        <v>620.88</v>
      </c>
      <c r="H125" s="112" t="s">
        <v>1257</v>
      </c>
    </row>
    <row r="126" spans="1:8" ht="9.75" customHeight="1" x14ac:dyDescent="0.25">
      <c r="A126" s="147" t="s">
        <v>994</v>
      </c>
      <c r="B126" s="140" t="s">
        <v>995</v>
      </c>
      <c r="C126" s="141">
        <v>3480</v>
      </c>
      <c r="D126" s="16">
        <v>0</v>
      </c>
      <c r="E126" s="16">
        <v>0</v>
      </c>
      <c r="F126" s="16">
        <v>0</v>
      </c>
      <c r="G126" s="141">
        <v>3480</v>
      </c>
      <c r="H126" s="112" t="s">
        <v>1257</v>
      </c>
    </row>
    <row r="127" spans="1:8" ht="9.75" customHeight="1" x14ac:dyDescent="0.25">
      <c r="A127" s="147" t="s">
        <v>996</v>
      </c>
      <c r="B127" s="140" t="s">
        <v>997</v>
      </c>
      <c r="C127" s="141">
        <v>50</v>
      </c>
      <c r="D127" s="16">
        <v>0</v>
      </c>
      <c r="E127" s="16">
        <v>0</v>
      </c>
      <c r="F127" s="16">
        <v>0</v>
      </c>
      <c r="G127" s="141">
        <v>50</v>
      </c>
      <c r="H127" s="112" t="s">
        <v>1257</v>
      </c>
    </row>
    <row r="128" spans="1:8" ht="9.75" customHeight="1" x14ac:dyDescent="0.25">
      <c r="A128" s="147" t="s">
        <v>998</v>
      </c>
      <c r="B128" s="140" t="s">
        <v>999</v>
      </c>
      <c r="C128" s="141">
        <v>80.55</v>
      </c>
      <c r="D128" s="16">
        <v>0</v>
      </c>
      <c r="E128" s="16">
        <v>0</v>
      </c>
      <c r="F128" s="16">
        <v>0</v>
      </c>
      <c r="G128" s="141">
        <v>80.55</v>
      </c>
      <c r="H128" s="112" t="s">
        <v>1257</v>
      </c>
    </row>
    <row r="129" spans="1:8" ht="9.75" customHeight="1" x14ac:dyDescent="0.25">
      <c r="A129" s="147" t="s">
        <v>1000</v>
      </c>
      <c r="B129" s="140" t="s">
        <v>1001</v>
      </c>
      <c r="C129" s="141">
        <v>90</v>
      </c>
      <c r="D129" s="16">
        <v>0</v>
      </c>
      <c r="E129" s="16">
        <v>0</v>
      </c>
      <c r="F129" s="16">
        <v>0</v>
      </c>
      <c r="G129" s="141">
        <v>90</v>
      </c>
      <c r="H129" s="112" t="s">
        <v>1257</v>
      </c>
    </row>
    <row r="130" spans="1:8" ht="9.75" customHeight="1" x14ac:dyDescent="0.25">
      <c r="A130" s="147" t="s">
        <v>1002</v>
      </c>
      <c r="B130" s="140" t="s">
        <v>1003</v>
      </c>
      <c r="C130" s="141">
        <v>3318</v>
      </c>
      <c r="D130" s="16">
        <v>0</v>
      </c>
      <c r="E130" s="16">
        <v>0</v>
      </c>
      <c r="F130" s="16">
        <v>0</v>
      </c>
      <c r="G130" s="141">
        <v>3318</v>
      </c>
      <c r="H130" s="112" t="s">
        <v>1257</v>
      </c>
    </row>
    <row r="131" spans="1:8" ht="9.75" customHeight="1" x14ac:dyDescent="0.25">
      <c r="A131" s="147" t="s">
        <v>1004</v>
      </c>
      <c r="B131" s="140" t="s">
        <v>1005</v>
      </c>
      <c r="C131" s="141">
        <v>56.25</v>
      </c>
      <c r="D131" s="16">
        <v>0</v>
      </c>
      <c r="E131" s="16">
        <v>0</v>
      </c>
      <c r="F131" s="16">
        <v>0</v>
      </c>
      <c r="G131" s="141">
        <v>56.25</v>
      </c>
      <c r="H131" s="112" t="s">
        <v>1257</v>
      </c>
    </row>
    <row r="132" spans="1:8" ht="9.75" customHeight="1" x14ac:dyDescent="0.25">
      <c r="A132" s="147" t="s">
        <v>1006</v>
      </c>
      <c r="B132" s="140" t="s">
        <v>1007</v>
      </c>
      <c r="C132" s="141">
        <v>63.75</v>
      </c>
      <c r="D132" s="16">
        <v>0</v>
      </c>
      <c r="E132" s="16">
        <v>0</v>
      </c>
      <c r="F132" s="16">
        <v>0</v>
      </c>
      <c r="G132" s="141">
        <v>63.75</v>
      </c>
      <c r="H132" s="112" t="s">
        <v>1257</v>
      </c>
    </row>
    <row r="133" spans="1:8" ht="9.75" customHeight="1" x14ac:dyDescent="0.25">
      <c r="A133" s="147" t="s">
        <v>1008</v>
      </c>
      <c r="B133" s="140" t="s">
        <v>1009</v>
      </c>
      <c r="C133" s="141">
        <v>412.95</v>
      </c>
      <c r="D133" s="16">
        <v>0</v>
      </c>
      <c r="E133" s="16">
        <v>0</v>
      </c>
      <c r="F133" s="16">
        <v>0</v>
      </c>
      <c r="G133" s="141">
        <v>412.95</v>
      </c>
      <c r="H133" s="112" t="s">
        <v>1257</v>
      </c>
    </row>
    <row r="134" spans="1:8" ht="9.75" customHeight="1" x14ac:dyDescent="0.25">
      <c r="A134" s="147" t="s">
        <v>1010</v>
      </c>
      <c r="B134" s="140" t="s">
        <v>1011</v>
      </c>
      <c r="C134" s="141">
        <v>17256.18</v>
      </c>
      <c r="D134" s="16">
        <v>0</v>
      </c>
      <c r="E134" s="16">
        <v>0</v>
      </c>
      <c r="F134" s="16">
        <v>0</v>
      </c>
      <c r="G134" s="141">
        <v>17256.18</v>
      </c>
      <c r="H134" s="112" t="s">
        <v>1257</v>
      </c>
    </row>
    <row r="135" spans="1:8" ht="9.75" customHeight="1" x14ac:dyDescent="0.25">
      <c r="A135" s="147" t="s">
        <v>1012</v>
      </c>
      <c r="B135" s="140" t="s">
        <v>1013</v>
      </c>
      <c r="C135" s="141">
        <v>7259</v>
      </c>
      <c r="D135" s="16">
        <v>0</v>
      </c>
      <c r="E135" s="16">
        <v>0</v>
      </c>
      <c r="F135" s="16">
        <v>0</v>
      </c>
      <c r="G135" s="141">
        <v>7259</v>
      </c>
      <c r="H135" s="112" t="s">
        <v>1257</v>
      </c>
    </row>
    <row r="136" spans="1:8" ht="9.75" customHeight="1" x14ac:dyDescent="0.25">
      <c r="A136" s="147" t="s">
        <v>1014</v>
      </c>
      <c r="B136" s="140" t="s">
        <v>1015</v>
      </c>
      <c r="C136" s="141">
        <v>19162.990000000002</v>
      </c>
      <c r="D136" s="16">
        <v>0</v>
      </c>
      <c r="E136" s="16">
        <v>0</v>
      </c>
      <c r="F136" s="16">
        <v>0</v>
      </c>
      <c r="G136" s="141">
        <v>19162.990000000002</v>
      </c>
      <c r="H136" s="112" t="s">
        <v>1257</v>
      </c>
    </row>
    <row r="137" spans="1:8" ht="9.75" customHeight="1" x14ac:dyDescent="0.25">
      <c r="A137" s="147" t="s">
        <v>1016</v>
      </c>
      <c r="B137" s="140" t="s">
        <v>1017</v>
      </c>
      <c r="C137" s="141">
        <v>15780</v>
      </c>
      <c r="D137" s="16">
        <v>0</v>
      </c>
      <c r="E137" s="16">
        <v>0</v>
      </c>
      <c r="F137" s="16">
        <v>0</v>
      </c>
      <c r="G137" s="141">
        <v>15780</v>
      </c>
      <c r="H137" s="112" t="s">
        <v>1257</v>
      </c>
    </row>
    <row r="138" spans="1:8" ht="9.75" customHeight="1" x14ac:dyDescent="0.25">
      <c r="A138" s="147" t="s">
        <v>1018</v>
      </c>
      <c r="B138" s="140" t="s">
        <v>1019</v>
      </c>
      <c r="C138" s="141">
        <v>7163.11</v>
      </c>
      <c r="D138" s="16">
        <v>0</v>
      </c>
      <c r="E138" s="16">
        <v>0</v>
      </c>
      <c r="F138" s="16">
        <v>0</v>
      </c>
      <c r="G138" s="141">
        <v>7163.11</v>
      </c>
      <c r="H138" s="112" t="s">
        <v>1257</v>
      </c>
    </row>
    <row r="139" spans="1:8" ht="9.75" customHeight="1" x14ac:dyDescent="0.25">
      <c r="A139" s="147" t="s">
        <v>1020</v>
      </c>
      <c r="B139" s="140" t="s">
        <v>1021</v>
      </c>
      <c r="C139" s="141">
        <v>292</v>
      </c>
      <c r="D139" s="16">
        <v>0</v>
      </c>
      <c r="E139" s="16">
        <v>0</v>
      </c>
      <c r="F139" s="16">
        <v>0</v>
      </c>
      <c r="G139" s="141">
        <v>292</v>
      </c>
      <c r="H139" s="112" t="s">
        <v>1257</v>
      </c>
    </row>
    <row r="140" spans="1:8" ht="9.75" customHeight="1" x14ac:dyDescent="0.25">
      <c r="A140" s="147" t="s">
        <v>1022</v>
      </c>
      <c r="B140" s="140" t="s">
        <v>1023</v>
      </c>
      <c r="C140" s="141">
        <v>30</v>
      </c>
      <c r="D140" s="16">
        <v>0</v>
      </c>
      <c r="E140" s="16">
        <v>0</v>
      </c>
      <c r="F140" s="16">
        <v>0</v>
      </c>
      <c r="G140" s="141">
        <v>30</v>
      </c>
      <c r="H140" s="112" t="s">
        <v>1257</v>
      </c>
    </row>
    <row r="141" spans="1:8" ht="9.75" customHeight="1" x14ac:dyDescent="0.25">
      <c r="A141" s="147" t="s">
        <v>1024</v>
      </c>
      <c r="B141" s="140" t="s">
        <v>1025</v>
      </c>
      <c r="C141" s="141">
        <v>30</v>
      </c>
      <c r="D141" s="16">
        <v>0</v>
      </c>
      <c r="E141" s="16">
        <v>0</v>
      </c>
      <c r="F141" s="16">
        <v>0</v>
      </c>
      <c r="G141" s="141">
        <v>30</v>
      </c>
      <c r="H141" s="112" t="s">
        <v>1257</v>
      </c>
    </row>
    <row r="142" spans="1:8" ht="9.75" customHeight="1" x14ac:dyDescent="0.25">
      <c r="A142" s="147" t="s">
        <v>1026</v>
      </c>
      <c r="B142" s="140" t="s">
        <v>1027</v>
      </c>
      <c r="C142" s="141">
        <v>3885</v>
      </c>
      <c r="D142" s="16">
        <v>0</v>
      </c>
      <c r="E142" s="16">
        <v>0</v>
      </c>
      <c r="F142" s="16">
        <v>0</v>
      </c>
      <c r="G142" s="141">
        <v>3885</v>
      </c>
      <c r="H142" s="112" t="s">
        <v>1257</v>
      </c>
    </row>
    <row r="143" spans="1:8" ht="9.75" customHeight="1" x14ac:dyDescent="0.25">
      <c r="A143" s="147" t="s">
        <v>1028</v>
      </c>
      <c r="B143" s="140" t="s">
        <v>1029</v>
      </c>
      <c r="C143" s="141">
        <v>85605.68</v>
      </c>
      <c r="D143" s="16">
        <v>0</v>
      </c>
      <c r="E143" s="16">
        <v>0</v>
      </c>
      <c r="F143" s="16">
        <v>0</v>
      </c>
      <c r="G143" s="141">
        <v>85605.68</v>
      </c>
      <c r="H143" s="112" t="s">
        <v>1257</v>
      </c>
    </row>
    <row r="144" spans="1:8" ht="9.75" customHeight="1" x14ac:dyDescent="0.25">
      <c r="A144" s="147" t="s">
        <v>1030</v>
      </c>
      <c r="B144" s="140" t="s">
        <v>1031</v>
      </c>
      <c r="C144" s="141">
        <v>24000</v>
      </c>
      <c r="D144" s="16">
        <v>0</v>
      </c>
      <c r="E144" s="16">
        <v>0</v>
      </c>
      <c r="F144" s="16">
        <v>0</v>
      </c>
      <c r="G144" s="141">
        <v>24000</v>
      </c>
      <c r="H144" s="112" t="s">
        <v>1257</v>
      </c>
    </row>
    <row r="145" spans="1:8" ht="9.75" customHeight="1" x14ac:dyDescent="0.25">
      <c r="A145" s="147" t="s">
        <v>1032</v>
      </c>
      <c r="B145" s="140" t="s">
        <v>1033</v>
      </c>
      <c r="C145" s="141">
        <v>6699.79</v>
      </c>
      <c r="D145" s="16">
        <v>0</v>
      </c>
      <c r="E145" s="16">
        <v>0</v>
      </c>
      <c r="F145" s="16">
        <v>0</v>
      </c>
      <c r="G145" s="141">
        <v>6699.79</v>
      </c>
      <c r="H145" s="112" t="s">
        <v>1257</v>
      </c>
    </row>
    <row r="146" spans="1:8" ht="9.75" customHeight="1" x14ac:dyDescent="0.25">
      <c r="A146" s="147" t="s">
        <v>1034</v>
      </c>
      <c r="B146" s="140" t="s">
        <v>1035</v>
      </c>
      <c r="C146" s="141">
        <v>2391</v>
      </c>
      <c r="D146" s="16">
        <v>0</v>
      </c>
      <c r="E146" s="16">
        <v>0</v>
      </c>
      <c r="F146" s="16">
        <v>0</v>
      </c>
      <c r="G146" s="141">
        <v>2391</v>
      </c>
      <c r="H146" s="112" t="s">
        <v>1257</v>
      </c>
    </row>
    <row r="147" spans="1:8" ht="9.75" customHeight="1" x14ac:dyDescent="0.25">
      <c r="A147" s="147" t="s">
        <v>1036</v>
      </c>
      <c r="B147" s="140" t="s">
        <v>1039</v>
      </c>
      <c r="C147" s="141">
        <v>10000</v>
      </c>
      <c r="D147" s="16">
        <v>0</v>
      </c>
      <c r="E147" s="16">
        <v>0</v>
      </c>
      <c r="F147" s="16">
        <v>0</v>
      </c>
      <c r="G147" s="141">
        <v>10000</v>
      </c>
      <c r="H147" s="112" t="s">
        <v>1257</v>
      </c>
    </row>
    <row r="148" spans="1:8" ht="9.75" customHeight="1" x14ac:dyDescent="0.25">
      <c r="A148" s="147" t="s">
        <v>1038</v>
      </c>
      <c r="B148" s="140" t="s">
        <v>1041</v>
      </c>
      <c r="C148" s="141">
        <v>5000</v>
      </c>
      <c r="D148" s="16">
        <v>0</v>
      </c>
      <c r="E148" s="16">
        <v>0</v>
      </c>
      <c r="F148" s="16">
        <v>0</v>
      </c>
      <c r="G148" s="141">
        <v>5000</v>
      </c>
      <c r="H148" s="112" t="s">
        <v>1257</v>
      </c>
    </row>
    <row r="149" spans="1:8" ht="9.75" customHeight="1" x14ac:dyDescent="0.25">
      <c r="A149" s="147" t="s">
        <v>1040</v>
      </c>
      <c r="B149" s="140" t="s">
        <v>1043</v>
      </c>
      <c r="C149" s="141">
        <v>10000</v>
      </c>
      <c r="D149" s="16">
        <v>0</v>
      </c>
      <c r="E149" s="16">
        <v>0</v>
      </c>
      <c r="F149" s="16">
        <v>0</v>
      </c>
      <c r="G149" s="141">
        <v>10000</v>
      </c>
      <c r="H149" s="112" t="s">
        <v>1257</v>
      </c>
    </row>
    <row r="150" spans="1:8" ht="9.75" customHeight="1" x14ac:dyDescent="0.25">
      <c r="A150" s="147" t="s">
        <v>1042</v>
      </c>
      <c r="B150" s="140" t="s">
        <v>1045</v>
      </c>
      <c r="C150" s="141">
        <v>10000</v>
      </c>
      <c r="D150" s="16">
        <v>0</v>
      </c>
      <c r="E150" s="16">
        <v>0</v>
      </c>
      <c r="F150" s="16">
        <v>0</v>
      </c>
      <c r="G150" s="141">
        <v>10000</v>
      </c>
      <c r="H150" s="112" t="s">
        <v>1257</v>
      </c>
    </row>
    <row r="151" spans="1:8" ht="9.75" customHeight="1" x14ac:dyDescent="0.25">
      <c r="A151" s="147" t="s">
        <v>1044</v>
      </c>
      <c r="B151" s="140" t="s">
        <v>1047</v>
      </c>
      <c r="C151" s="141">
        <v>1500</v>
      </c>
      <c r="D151" s="16">
        <v>0</v>
      </c>
      <c r="E151" s="16">
        <v>0</v>
      </c>
      <c r="F151" s="16">
        <v>0</v>
      </c>
      <c r="G151" s="141">
        <v>1500</v>
      </c>
      <c r="H151" s="112" t="s">
        <v>1257</v>
      </c>
    </row>
    <row r="152" spans="1:8" ht="9.75" customHeight="1" x14ac:dyDescent="0.25">
      <c r="A152" s="147" t="s">
        <v>1046</v>
      </c>
      <c r="B152" s="140" t="s">
        <v>1049</v>
      </c>
      <c r="C152" s="141">
        <v>8500</v>
      </c>
      <c r="D152" s="16">
        <v>0</v>
      </c>
      <c r="E152" s="16">
        <v>0</v>
      </c>
      <c r="F152" s="16">
        <v>0</v>
      </c>
      <c r="G152" s="141">
        <v>8500</v>
      </c>
      <c r="H152" s="112" t="s">
        <v>1257</v>
      </c>
    </row>
    <row r="153" spans="1:8" ht="9.75" customHeight="1" x14ac:dyDescent="0.25">
      <c r="A153" s="147" t="s">
        <v>1048</v>
      </c>
      <c r="B153" s="140" t="s">
        <v>1051</v>
      </c>
      <c r="C153" s="141">
        <v>17980</v>
      </c>
      <c r="D153" s="16">
        <v>0</v>
      </c>
      <c r="E153" s="16">
        <v>0</v>
      </c>
      <c r="F153" s="16">
        <v>0</v>
      </c>
      <c r="G153" s="141">
        <v>17980</v>
      </c>
      <c r="H153" s="112" t="s">
        <v>1257</v>
      </c>
    </row>
    <row r="154" spans="1:8" ht="9.75" customHeight="1" x14ac:dyDescent="0.25">
      <c r="A154" s="147" t="s">
        <v>1050</v>
      </c>
      <c r="B154" s="140" t="s">
        <v>1400</v>
      </c>
      <c r="C154" s="141">
        <v>3000</v>
      </c>
      <c r="D154" s="16">
        <v>0</v>
      </c>
      <c r="E154" s="16">
        <v>0</v>
      </c>
      <c r="F154" s="16">
        <v>0</v>
      </c>
      <c r="G154" s="141">
        <v>3000</v>
      </c>
      <c r="H154" s="112" t="s">
        <v>1257</v>
      </c>
    </row>
    <row r="155" spans="1:8" ht="9.75" customHeight="1" x14ac:dyDescent="0.25">
      <c r="A155" s="15">
        <v>1132</v>
      </c>
      <c r="B155" s="14" t="s">
        <v>285</v>
      </c>
      <c r="C155" s="30">
        <v>0</v>
      </c>
      <c r="D155" s="16">
        <v>0</v>
      </c>
      <c r="E155" s="16">
        <v>0</v>
      </c>
      <c r="F155" s="16">
        <v>0</v>
      </c>
      <c r="G155" s="16">
        <v>0</v>
      </c>
      <c r="H155" s="14"/>
    </row>
    <row r="156" spans="1:8" ht="9.75" customHeight="1" x14ac:dyDescent="0.25">
      <c r="A156" s="15">
        <v>1133</v>
      </c>
      <c r="B156" s="14" t="s">
        <v>286</v>
      </c>
      <c r="C156" s="30">
        <v>0</v>
      </c>
      <c r="D156" s="16">
        <v>0</v>
      </c>
      <c r="E156" s="16">
        <v>0</v>
      </c>
      <c r="F156" s="16">
        <v>0</v>
      </c>
      <c r="G156" s="16">
        <v>0</v>
      </c>
      <c r="H156" s="14"/>
    </row>
    <row r="157" spans="1:8" ht="9.75" customHeight="1" x14ac:dyDescent="0.25">
      <c r="A157" s="15">
        <v>1134</v>
      </c>
      <c r="B157" s="14" t="s">
        <v>287</v>
      </c>
      <c r="C157" s="30">
        <v>0</v>
      </c>
      <c r="D157" s="16">
        <v>0</v>
      </c>
      <c r="E157" s="16">
        <v>0</v>
      </c>
      <c r="F157" s="16">
        <v>0</v>
      </c>
      <c r="G157" s="16">
        <v>0</v>
      </c>
      <c r="H157" s="14"/>
    </row>
    <row r="158" spans="1:8" ht="9.75" customHeight="1" x14ac:dyDescent="0.25">
      <c r="A158" s="15">
        <v>1139</v>
      </c>
      <c r="B158" s="14" t="s">
        <v>288</v>
      </c>
      <c r="C158" s="30">
        <v>0</v>
      </c>
      <c r="D158" s="16">
        <v>0</v>
      </c>
      <c r="E158" s="16">
        <v>0</v>
      </c>
      <c r="F158" s="16">
        <v>0</v>
      </c>
      <c r="G158" s="16">
        <v>0</v>
      </c>
      <c r="H158" s="14"/>
    </row>
    <row r="159" spans="1:8" ht="9.75" customHeight="1" x14ac:dyDescent="0.25">
      <c r="A159" s="14"/>
      <c r="B159" s="14"/>
      <c r="C159" s="14"/>
      <c r="D159" s="14"/>
      <c r="E159" s="14"/>
      <c r="F159" s="14"/>
      <c r="G159" s="14"/>
      <c r="H159" s="14"/>
    </row>
    <row r="160" spans="1:8" ht="9.75" customHeight="1" x14ac:dyDescent="0.25">
      <c r="A160" s="85" t="s">
        <v>289</v>
      </c>
      <c r="B160" s="85"/>
      <c r="C160" s="85"/>
      <c r="D160" s="85"/>
      <c r="E160" s="85"/>
      <c r="F160" s="85"/>
      <c r="G160" s="85"/>
      <c r="H160" s="85"/>
    </row>
    <row r="161" spans="1:8" ht="9.75" customHeight="1" x14ac:dyDescent="0.25">
      <c r="A161" s="86" t="s">
        <v>70</v>
      </c>
      <c r="B161" s="86" t="s">
        <v>71</v>
      </c>
      <c r="C161" s="86" t="s">
        <v>72</v>
      </c>
      <c r="D161" s="86" t="s">
        <v>290</v>
      </c>
      <c r="E161" s="86" t="s">
        <v>291</v>
      </c>
      <c r="F161" s="86" t="s">
        <v>292</v>
      </c>
      <c r="G161" s="86"/>
      <c r="H161" s="86"/>
    </row>
    <row r="162" spans="1:8" ht="9.75" customHeight="1" x14ac:dyDescent="0.25">
      <c r="A162" s="15">
        <v>1140</v>
      </c>
      <c r="B162" s="14" t="s">
        <v>293</v>
      </c>
      <c r="C162" s="16">
        <v>0</v>
      </c>
      <c r="D162" s="14"/>
      <c r="E162" s="14"/>
      <c r="F162" s="14"/>
      <c r="G162" s="14"/>
      <c r="H162" s="14"/>
    </row>
    <row r="163" spans="1:8" ht="9.75" customHeight="1" x14ac:dyDescent="0.25">
      <c r="A163" s="15">
        <v>1141</v>
      </c>
      <c r="B163" s="14" t="s">
        <v>294</v>
      </c>
      <c r="C163" s="16">
        <v>0</v>
      </c>
      <c r="D163" s="14"/>
      <c r="E163" s="14"/>
      <c r="F163" s="14"/>
    </row>
    <row r="164" spans="1:8" ht="9.75" customHeight="1" x14ac:dyDescent="0.25">
      <c r="A164" s="15">
        <v>1142</v>
      </c>
      <c r="B164" s="14" t="s">
        <v>295</v>
      </c>
      <c r="C164" s="16">
        <v>0</v>
      </c>
      <c r="D164" s="14"/>
      <c r="E164" s="14"/>
      <c r="F164" s="14"/>
    </row>
    <row r="165" spans="1:8" ht="9.75" customHeight="1" x14ac:dyDescent="0.25">
      <c r="A165" s="15">
        <v>1143</v>
      </c>
      <c r="B165" s="14" t="s">
        <v>296</v>
      </c>
      <c r="C165" s="16">
        <v>0</v>
      </c>
      <c r="D165" s="14"/>
      <c r="E165" s="14"/>
      <c r="F165" s="14"/>
    </row>
    <row r="166" spans="1:8" ht="9.75" customHeight="1" x14ac:dyDescent="0.25">
      <c r="A166" s="15">
        <v>1144</v>
      </c>
      <c r="B166" s="14" t="s">
        <v>297</v>
      </c>
      <c r="C166" s="16">
        <v>0</v>
      </c>
      <c r="D166" s="14"/>
      <c r="E166" s="14"/>
      <c r="F166" s="14"/>
    </row>
    <row r="167" spans="1:8" ht="9.75" customHeight="1" x14ac:dyDescent="0.25">
      <c r="A167" s="15">
        <v>1145</v>
      </c>
      <c r="B167" s="14" t="s">
        <v>298</v>
      </c>
      <c r="C167" s="16">
        <v>0</v>
      </c>
      <c r="D167" s="14"/>
      <c r="E167" s="14"/>
      <c r="F167" s="14"/>
    </row>
    <row r="168" spans="1:8" ht="9.75" customHeight="1" x14ac:dyDescent="0.25">
      <c r="A168" s="14"/>
      <c r="B168" s="14"/>
      <c r="C168" s="14"/>
      <c r="D168" s="14"/>
      <c r="E168" s="14"/>
      <c r="F168" s="14"/>
    </row>
    <row r="169" spans="1:8" ht="9.75" customHeight="1" x14ac:dyDescent="0.25">
      <c r="A169" s="85" t="s">
        <v>299</v>
      </c>
      <c r="B169" s="85"/>
      <c r="C169" s="85"/>
      <c r="D169" s="85"/>
      <c r="E169" s="85"/>
      <c r="F169" s="85"/>
    </row>
    <row r="170" spans="1:8" ht="9.75" customHeight="1" x14ac:dyDescent="0.25">
      <c r="A170" s="86" t="s">
        <v>70</v>
      </c>
      <c r="B170" s="86" t="s">
        <v>71</v>
      </c>
      <c r="C170" s="86" t="s">
        <v>72</v>
      </c>
      <c r="D170" s="86" t="s">
        <v>291</v>
      </c>
      <c r="E170" s="86" t="s">
        <v>300</v>
      </c>
      <c r="F170" s="86" t="s">
        <v>292</v>
      </c>
    </row>
    <row r="171" spans="1:8" ht="9.75" customHeight="1" x14ac:dyDescent="0.25">
      <c r="A171" s="15">
        <v>1150</v>
      </c>
      <c r="B171" s="14" t="s">
        <v>301</v>
      </c>
      <c r="C171" s="16">
        <v>0</v>
      </c>
      <c r="D171" s="14"/>
      <c r="E171" s="14"/>
      <c r="F171" s="14"/>
    </row>
    <row r="172" spans="1:8" ht="9.75" customHeight="1" x14ac:dyDescent="0.25">
      <c r="A172" s="15">
        <v>1151</v>
      </c>
      <c r="B172" s="14" t="s">
        <v>302</v>
      </c>
      <c r="C172" s="16">
        <v>0</v>
      </c>
      <c r="D172" s="14"/>
      <c r="E172" s="14"/>
      <c r="F172" s="14"/>
    </row>
    <row r="173" spans="1:8" ht="9.75" customHeight="1" x14ac:dyDescent="0.25">
      <c r="A173" s="14"/>
      <c r="B173" s="14"/>
      <c r="C173" s="14"/>
      <c r="D173" s="14"/>
      <c r="E173" s="14"/>
      <c r="F173" s="14"/>
    </row>
    <row r="174" spans="1:8" ht="9.75" customHeight="1" x14ac:dyDescent="0.25">
      <c r="A174" s="85" t="s">
        <v>303</v>
      </c>
      <c r="B174" s="85"/>
      <c r="C174" s="85"/>
      <c r="D174" s="85"/>
      <c r="E174" s="85"/>
      <c r="F174" s="85"/>
    </row>
    <row r="175" spans="1:8" ht="9.75" customHeight="1" x14ac:dyDescent="0.25">
      <c r="A175" s="86" t="s">
        <v>70</v>
      </c>
      <c r="B175" s="86" t="s">
        <v>71</v>
      </c>
      <c r="C175" s="86" t="s">
        <v>72</v>
      </c>
      <c r="D175" s="86" t="s">
        <v>266</v>
      </c>
      <c r="E175" s="86" t="s">
        <v>279</v>
      </c>
      <c r="F175" s="86"/>
    </row>
    <row r="176" spans="1:8" ht="9.75" customHeight="1" x14ac:dyDescent="0.25">
      <c r="A176" s="15">
        <v>1213</v>
      </c>
      <c r="B176" s="14" t="s">
        <v>304</v>
      </c>
      <c r="C176" s="16">
        <v>0</v>
      </c>
      <c r="D176" s="14"/>
      <c r="E176" s="14"/>
      <c r="F176" s="14"/>
    </row>
    <row r="177" spans="1:13" ht="9.75" customHeight="1" x14ac:dyDescent="0.25">
      <c r="A177" s="14"/>
      <c r="B177" s="14"/>
      <c r="C177" s="14"/>
      <c r="D177" s="14"/>
      <c r="E177" s="14"/>
      <c r="F177" s="14"/>
    </row>
    <row r="178" spans="1:13" ht="9.75" customHeight="1" x14ac:dyDescent="0.25">
      <c r="A178" s="85" t="s">
        <v>305</v>
      </c>
      <c r="B178" s="85"/>
      <c r="C178" s="85"/>
      <c r="D178" s="85"/>
      <c r="E178" s="85"/>
      <c r="F178" s="85"/>
    </row>
    <row r="179" spans="1:13" ht="9.75" customHeight="1" x14ac:dyDescent="0.25">
      <c r="A179" s="86" t="s">
        <v>70</v>
      </c>
      <c r="B179" s="86" t="s">
        <v>71</v>
      </c>
      <c r="C179" s="86" t="s">
        <v>72</v>
      </c>
      <c r="D179" s="86"/>
      <c r="E179" s="86"/>
      <c r="F179" s="86"/>
      <c r="G179" s="86"/>
      <c r="H179" s="86"/>
      <c r="I179" s="14"/>
      <c r="J179" s="14"/>
    </row>
    <row r="180" spans="1:13" ht="9.75" customHeight="1" x14ac:dyDescent="0.25">
      <c r="A180" s="15">
        <v>1211</v>
      </c>
      <c r="B180" s="14" t="s">
        <v>306</v>
      </c>
      <c r="C180" s="16">
        <v>0</v>
      </c>
      <c r="D180" s="14"/>
      <c r="E180" s="14"/>
      <c r="F180" s="14"/>
      <c r="G180" s="14"/>
      <c r="H180" s="14"/>
      <c r="I180" s="14"/>
      <c r="J180" s="14"/>
    </row>
    <row r="181" spans="1:13" ht="9.75" customHeight="1" x14ac:dyDescent="0.25">
      <c r="A181" s="15">
        <v>1212</v>
      </c>
      <c r="B181" s="14" t="s">
        <v>307</v>
      </c>
      <c r="C181" s="16">
        <v>0</v>
      </c>
      <c r="D181" s="14"/>
      <c r="E181" s="14"/>
      <c r="F181" s="14"/>
      <c r="G181" s="14"/>
      <c r="H181" s="14"/>
      <c r="I181" s="14"/>
      <c r="J181" s="14"/>
    </row>
    <row r="182" spans="1:13" ht="9.75" customHeight="1" x14ac:dyDescent="0.25">
      <c r="A182" s="15">
        <v>1214</v>
      </c>
      <c r="B182" s="14" t="s">
        <v>308</v>
      </c>
      <c r="C182" s="16">
        <v>0</v>
      </c>
      <c r="D182" s="14"/>
      <c r="E182" s="14"/>
      <c r="F182" s="14"/>
      <c r="G182" s="14"/>
      <c r="H182" s="14"/>
      <c r="I182" s="14"/>
      <c r="J182" s="14"/>
    </row>
    <row r="183" spans="1:13" ht="9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1:13" ht="9.75" customHeight="1" x14ac:dyDescent="0.25">
      <c r="A184" s="85" t="s">
        <v>309</v>
      </c>
      <c r="B184" s="85"/>
      <c r="C184" s="85"/>
      <c r="D184" s="85"/>
      <c r="E184" s="85"/>
      <c r="F184" s="85"/>
      <c r="G184" s="85"/>
      <c r="H184" s="85"/>
      <c r="I184" s="85"/>
      <c r="J184" s="85"/>
    </row>
    <row r="185" spans="1:13" ht="9.75" customHeight="1" x14ac:dyDescent="0.25">
      <c r="A185" s="86" t="s">
        <v>70</v>
      </c>
      <c r="B185" s="86" t="s">
        <v>71</v>
      </c>
      <c r="C185" s="86" t="s">
        <v>72</v>
      </c>
      <c r="D185" s="86" t="s">
        <v>310</v>
      </c>
      <c r="E185" s="86" t="s">
        <v>311</v>
      </c>
      <c r="F185" s="86" t="s">
        <v>312</v>
      </c>
      <c r="G185" s="86" t="s">
        <v>313</v>
      </c>
      <c r="H185" s="86" t="s">
        <v>314</v>
      </c>
      <c r="I185" s="86" t="s">
        <v>315</v>
      </c>
      <c r="J185" s="86" t="s">
        <v>316</v>
      </c>
    </row>
    <row r="186" spans="1:13" ht="9.75" customHeight="1" x14ac:dyDescent="0.25">
      <c r="A186" s="15">
        <v>1230</v>
      </c>
      <c r="B186" s="14" t="s">
        <v>317</v>
      </c>
      <c r="C186" s="30">
        <v>0</v>
      </c>
      <c r="D186" s="30">
        <v>0</v>
      </c>
      <c r="E186" s="30">
        <v>0</v>
      </c>
      <c r="F186" s="14"/>
      <c r="G186" s="14"/>
      <c r="H186" s="14"/>
      <c r="I186" s="14"/>
      <c r="J186" s="14"/>
    </row>
    <row r="187" spans="1:13" ht="9.75" customHeight="1" x14ac:dyDescent="0.25">
      <c r="A187" s="15">
        <v>1231</v>
      </c>
      <c r="B187" s="14" t="s">
        <v>318</v>
      </c>
      <c r="C187" s="30">
        <v>0</v>
      </c>
      <c r="D187" s="87"/>
      <c r="E187" s="87"/>
      <c r="F187" s="14"/>
      <c r="G187" s="14"/>
      <c r="H187" s="14"/>
      <c r="I187" s="14"/>
      <c r="J187" s="14"/>
    </row>
    <row r="188" spans="1:13" ht="9.75" customHeight="1" x14ac:dyDescent="0.25">
      <c r="A188" s="15">
        <v>1232</v>
      </c>
      <c r="B188" s="14" t="s">
        <v>319</v>
      </c>
      <c r="C188" s="30">
        <v>0</v>
      </c>
      <c r="D188" s="30">
        <v>0</v>
      </c>
      <c r="E188" s="30">
        <v>0</v>
      </c>
      <c r="F188" s="14"/>
      <c r="G188" s="14"/>
      <c r="H188" s="14"/>
      <c r="I188" s="14"/>
      <c r="J188" s="14"/>
    </row>
    <row r="189" spans="1:13" ht="9.75" customHeight="1" x14ac:dyDescent="0.25">
      <c r="A189" s="15">
        <v>1233</v>
      </c>
      <c r="B189" s="14" t="s">
        <v>320</v>
      </c>
      <c r="C189" s="30">
        <v>0</v>
      </c>
      <c r="D189" s="30">
        <v>0</v>
      </c>
      <c r="E189" s="30">
        <v>0</v>
      </c>
      <c r="F189" s="14"/>
      <c r="G189" s="14"/>
      <c r="H189" s="14"/>
      <c r="I189" s="14"/>
      <c r="J189" s="14"/>
    </row>
    <row r="190" spans="1:13" ht="9.75" customHeight="1" x14ac:dyDescent="0.25">
      <c r="A190" s="15">
        <v>1234</v>
      </c>
      <c r="B190" s="14" t="s">
        <v>321</v>
      </c>
      <c r="C190" s="30">
        <v>0</v>
      </c>
      <c r="D190" s="30">
        <v>0</v>
      </c>
      <c r="E190" s="30">
        <v>0</v>
      </c>
      <c r="F190" s="14"/>
      <c r="G190" s="14"/>
      <c r="H190" s="14"/>
      <c r="I190" s="14"/>
      <c r="J190" s="14"/>
    </row>
    <row r="191" spans="1:13" ht="9.75" customHeight="1" x14ac:dyDescent="0.25">
      <c r="A191" s="15">
        <v>1235</v>
      </c>
      <c r="B191" s="14" t="s">
        <v>322</v>
      </c>
      <c r="C191" s="30">
        <v>0</v>
      </c>
      <c r="D191" s="30">
        <v>0</v>
      </c>
      <c r="E191" s="30">
        <v>0</v>
      </c>
      <c r="F191" s="14"/>
      <c r="G191" s="14"/>
      <c r="H191" s="14"/>
      <c r="I191" s="14"/>
      <c r="J191" s="14"/>
    </row>
    <row r="192" spans="1:13" ht="9.75" customHeight="1" x14ac:dyDescent="0.25">
      <c r="A192" s="15">
        <v>1236</v>
      </c>
      <c r="B192" s="14" t="s">
        <v>323</v>
      </c>
      <c r="C192" s="30">
        <v>0</v>
      </c>
      <c r="D192" s="30">
        <v>0</v>
      </c>
      <c r="E192" s="30">
        <v>0</v>
      </c>
      <c r="F192" s="14"/>
      <c r="G192" s="14"/>
      <c r="H192" s="14"/>
      <c r="I192" s="14"/>
      <c r="J192" s="14"/>
      <c r="M192" s="132"/>
    </row>
    <row r="193" spans="1:14" ht="9.75" customHeight="1" x14ac:dyDescent="0.25">
      <c r="A193" s="15">
        <v>1239</v>
      </c>
      <c r="B193" s="14" t="s">
        <v>324</v>
      </c>
      <c r="C193" s="30">
        <v>0</v>
      </c>
      <c r="D193" s="30">
        <v>0</v>
      </c>
      <c r="E193" s="30">
        <v>0</v>
      </c>
      <c r="F193" s="14"/>
      <c r="G193" s="14"/>
      <c r="H193" s="14"/>
      <c r="I193" s="14"/>
      <c r="J193" s="14"/>
    </row>
    <row r="194" spans="1:14" ht="9.75" customHeight="1" x14ac:dyDescent="0.25">
      <c r="A194" s="15">
        <v>1240</v>
      </c>
      <c r="B194" s="14" t="s">
        <v>325</v>
      </c>
      <c r="C194" s="30">
        <f>+C195+C200+C204+C205+C207+C208+C212+C214</f>
        <v>24572264.57</v>
      </c>
      <c r="D194" s="30">
        <f>+D195+D200+D204+D205+D207+D208+D212+D214</f>
        <v>1329109.7232733613</v>
      </c>
      <c r="E194" s="30">
        <f>+E195+E200+E204+E205+E207+E208+E212+E214</f>
        <v>17233175.079075657</v>
      </c>
      <c r="F194" s="16"/>
      <c r="G194" s="16"/>
      <c r="H194" s="14"/>
      <c r="I194" s="14"/>
      <c r="J194" s="14"/>
      <c r="L194" s="132"/>
    </row>
    <row r="195" spans="1:14" ht="9.75" customHeight="1" x14ac:dyDescent="0.25">
      <c r="A195" s="15">
        <v>1241</v>
      </c>
      <c r="B195" s="14" t="s">
        <v>326</v>
      </c>
      <c r="C195" s="30">
        <f>+SUM(C196:C199)</f>
        <v>5557915.4100000011</v>
      </c>
      <c r="D195" s="30">
        <f t="shared" ref="D195:E195" si="4">+SUM(D196:D199)</f>
        <v>212190.73200000005</v>
      </c>
      <c r="E195" s="30">
        <f t="shared" si="4"/>
        <v>4929146.3056989685</v>
      </c>
      <c r="F195" s="14"/>
      <c r="G195" s="14"/>
      <c r="H195" s="14"/>
      <c r="I195" s="14"/>
      <c r="J195" s="14"/>
    </row>
    <row r="196" spans="1:14" ht="9.75" customHeight="1" x14ac:dyDescent="0.25">
      <c r="A196" s="148" t="s">
        <v>1052</v>
      </c>
      <c r="B196" s="112" t="s">
        <v>1053</v>
      </c>
      <c r="C196" s="16">
        <v>1676087.45</v>
      </c>
      <c r="D196" s="16">
        <v>83723.761833333381</v>
      </c>
      <c r="E196" s="16">
        <v>1347812.6143656278</v>
      </c>
      <c r="F196" s="112" t="s">
        <v>1258</v>
      </c>
      <c r="G196" s="120" t="s">
        <v>1259</v>
      </c>
      <c r="H196" s="112" t="s">
        <v>1260</v>
      </c>
      <c r="I196" s="14"/>
      <c r="K196" s="16"/>
      <c r="L196" s="16"/>
    </row>
    <row r="197" spans="1:14" ht="9.75" customHeight="1" x14ac:dyDescent="0.25">
      <c r="A197" s="148" t="s">
        <v>1054</v>
      </c>
      <c r="B197" s="112" t="s">
        <v>1055</v>
      </c>
      <c r="C197" s="16">
        <v>814637</v>
      </c>
      <c r="D197" s="16">
        <v>37364.866666666647</v>
      </c>
      <c r="E197" s="16">
        <v>788986.75166667439</v>
      </c>
      <c r="F197" s="112"/>
      <c r="G197" s="120"/>
      <c r="H197" s="112"/>
      <c r="I197" s="14"/>
      <c r="K197" s="16"/>
      <c r="L197" s="16"/>
    </row>
    <row r="198" spans="1:14" ht="9.75" customHeight="1" x14ac:dyDescent="0.25">
      <c r="A198" s="148" t="s">
        <v>1056</v>
      </c>
      <c r="B198" s="112" t="s">
        <v>1057</v>
      </c>
      <c r="C198" s="16">
        <v>2939282.27</v>
      </c>
      <c r="D198" s="16">
        <v>83568.554166666698</v>
      </c>
      <c r="E198" s="16">
        <v>2735622.34</v>
      </c>
      <c r="F198" s="112"/>
      <c r="G198" s="120"/>
      <c r="H198" s="112"/>
      <c r="I198" s="14"/>
      <c r="K198" s="16"/>
      <c r="L198" s="16"/>
      <c r="N198" s="132"/>
    </row>
    <row r="199" spans="1:14" ht="9.75" customHeight="1" x14ac:dyDescent="0.25">
      <c r="A199" s="148" t="s">
        <v>1058</v>
      </c>
      <c r="B199" s="112" t="s">
        <v>1059</v>
      </c>
      <c r="C199" s="16">
        <v>127908.69</v>
      </c>
      <c r="D199" s="16">
        <v>7533.5493333333297</v>
      </c>
      <c r="E199" s="16">
        <v>56724.599666666625</v>
      </c>
      <c r="F199" s="112"/>
      <c r="G199" s="120"/>
      <c r="H199" s="112"/>
      <c r="I199" s="14"/>
      <c r="K199" s="16"/>
      <c r="L199" s="16"/>
    </row>
    <row r="200" spans="1:14" ht="9.75" customHeight="1" x14ac:dyDescent="0.25">
      <c r="A200" s="15">
        <v>1242</v>
      </c>
      <c r="B200" s="14" t="s">
        <v>327</v>
      </c>
      <c r="C200" s="30">
        <f>+SUM(C201:C203)</f>
        <v>11740808.449999999</v>
      </c>
      <c r="D200" s="30">
        <f t="shared" ref="D200:E200" si="5">+SUM(D201:D203)</f>
        <v>906437.72035669256</v>
      </c>
      <c r="E200" s="30">
        <f t="shared" si="5"/>
        <v>5995918.0414600065</v>
      </c>
      <c r="F200" s="112"/>
      <c r="G200" s="120"/>
      <c r="H200" s="112"/>
      <c r="I200" s="14"/>
      <c r="K200" s="16"/>
      <c r="L200" s="16"/>
    </row>
    <row r="201" spans="1:14" ht="9.75" customHeight="1" x14ac:dyDescent="0.25">
      <c r="A201" s="115" t="s">
        <v>1060</v>
      </c>
      <c r="B201" s="114" t="s">
        <v>1061</v>
      </c>
      <c r="C201" s="16">
        <v>5344272.41</v>
      </c>
      <c r="D201" s="16">
        <f>511534.284793334+0.02</f>
        <v>511534.30479333404</v>
      </c>
      <c r="E201" s="116">
        <f>3903236.98479334+8.9</f>
        <v>3903245.8847933398</v>
      </c>
      <c r="F201" s="112" t="s">
        <v>1261</v>
      </c>
      <c r="G201" s="121">
        <v>0.1</v>
      </c>
      <c r="H201" s="112" t="s">
        <v>1260</v>
      </c>
      <c r="I201" s="14"/>
      <c r="K201" s="16"/>
      <c r="L201" s="16"/>
    </row>
    <row r="202" spans="1:14" ht="9.75" customHeight="1" x14ac:dyDescent="0.25">
      <c r="A202" s="115" t="s">
        <v>1062</v>
      </c>
      <c r="B202" s="114" t="s">
        <v>1063</v>
      </c>
      <c r="C202" s="16">
        <v>589258.76</v>
      </c>
      <c r="D202" s="16">
        <v>58451.639000000003</v>
      </c>
      <c r="E202" s="16">
        <v>267955.09666666668</v>
      </c>
      <c r="F202" s="112"/>
      <c r="G202" s="121"/>
      <c r="H202" s="112"/>
      <c r="I202" s="14"/>
      <c r="K202" s="16"/>
      <c r="L202" s="16"/>
    </row>
    <row r="203" spans="1:14" ht="9.75" customHeight="1" x14ac:dyDescent="0.25">
      <c r="A203" s="115" t="s">
        <v>1064</v>
      </c>
      <c r="B203" s="114" t="s">
        <v>1065</v>
      </c>
      <c r="C203" s="16">
        <v>5807277.2800000003</v>
      </c>
      <c r="D203" s="16">
        <v>336451.77656335849</v>
      </c>
      <c r="E203" s="16">
        <v>1824717.06</v>
      </c>
      <c r="F203" s="112"/>
      <c r="G203" s="121"/>
      <c r="H203" s="112"/>
      <c r="I203" s="14"/>
      <c r="K203" s="16"/>
      <c r="L203" s="16"/>
    </row>
    <row r="204" spans="1:14" ht="9.75" customHeight="1" x14ac:dyDescent="0.25">
      <c r="A204" s="15">
        <v>1243</v>
      </c>
      <c r="B204" s="14" t="s">
        <v>328</v>
      </c>
      <c r="C204" s="30">
        <v>0</v>
      </c>
      <c r="D204" s="30">
        <v>0</v>
      </c>
      <c r="E204" s="30">
        <v>0</v>
      </c>
      <c r="F204" s="112"/>
      <c r="G204" s="121"/>
      <c r="H204" s="112"/>
      <c r="I204" s="14"/>
      <c r="K204" s="16"/>
      <c r="L204" s="16"/>
    </row>
    <row r="205" spans="1:14" ht="9.75" customHeight="1" x14ac:dyDescent="0.25">
      <c r="A205" s="15">
        <v>1244</v>
      </c>
      <c r="B205" s="14" t="s">
        <v>329</v>
      </c>
      <c r="C205" s="30">
        <f>+C206</f>
        <v>3279250.91</v>
      </c>
      <c r="D205" s="30">
        <f t="shared" ref="D205:E205" si="6">+D206</f>
        <v>20416.666666666664</v>
      </c>
      <c r="E205" s="30">
        <f t="shared" si="6"/>
        <v>3011677.67</v>
      </c>
      <c r="F205" s="112"/>
      <c r="G205" s="112"/>
      <c r="H205" s="112"/>
      <c r="I205" s="14"/>
      <c r="K205" s="16"/>
      <c r="L205" s="16"/>
    </row>
    <row r="206" spans="1:14" ht="9.75" customHeight="1" x14ac:dyDescent="0.25">
      <c r="A206" s="148" t="s">
        <v>1066</v>
      </c>
      <c r="B206" s="112" t="s">
        <v>1067</v>
      </c>
      <c r="C206" s="16">
        <v>3279250.91</v>
      </c>
      <c r="D206" s="16">
        <v>20416.666666666664</v>
      </c>
      <c r="E206" s="16">
        <v>3011677.67</v>
      </c>
      <c r="F206" s="112" t="s">
        <v>1261</v>
      </c>
      <c r="G206" s="121">
        <v>0.2</v>
      </c>
      <c r="H206" s="112" t="s">
        <v>1260</v>
      </c>
      <c r="I206" s="14"/>
      <c r="K206" s="16"/>
      <c r="L206" s="16"/>
    </row>
    <row r="207" spans="1:14" ht="9.75" customHeight="1" x14ac:dyDescent="0.25">
      <c r="A207" s="15">
        <v>1245</v>
      </c>
      <c r="B207" s="14" t="s">
        <v>330</v>
      </c>
      <c r="C207" s="30">
        <v>0</v>
      </c>
      <c r="D207" s="30">
        <v>0</v>
      </c>
      <c r="E207" s="30">
        <v>0</v>
      </c>
      <c r="F207" s="112"/>
      <c r="G207" s="112"/>
      <c r="H207" s="112"/>
      <c r="I207" s="14"/>
      <c r="K207" s="16"/>
      <c r="L207" s="16"/>
    </row>
    <row r="208" spans="1:14" ht="9.75" customHeight="1" x14ac:dyDescent="0.25">
      <c r="A208" s="15">
        <v>1246</v>
      </c>
      <c r="B208" s="14" t="s">
        <v>331</v>
      </c>
      <c r="C208" s="30">
        <f>+C209+C210+C211</f>
        <v>3692546.66</v>
      </c>
      <c r="D208" s="30">
        <f t="shared" ref="D208:E208" si="7">+D209+D210+D211</f>
        <v>190064.60425000192</v>
      </c>
      <c r="E208" s="30">
        <f t="shared" si="7"/>
        <v>3296433.0619166791</v>
      </c>
      <c r="F208" s="112"/>
      <c r="G208" s="112"/>
      <c r="H208" s="112"/>
      <c r="I208" s="14"/>
      <c r="K208" s="16"/>
      <c r="L208" s="16"/>
    </row>
    <row r="209" spans="1:13" ht="9.75" customHeight="1" x14ac:dyDescent="0.25">
      <c r="A209" s="148" t="s">
        <v>1068</v>
      </c>
      <c r="B209" s="112" t="s">
        <v>1069</v>
      </c>
      <c r="C209" s="16">
        <v>244788.61</v>
      </c>
      <c r="D209" s="16">
        <v>14387.659833333335</v>
      </c>
      <c r="E209" s="16">
        <v>28510.065833333334</v>
      </c>
      <c r="F209" s="112" t="s">
        <v>1261</v>
      </c>
      <c r="G209" s="121">
        <v>0.1</v>
      </c>
      <c r="H209" s="112" t="s">
        <v>1260</v>
      </c>
      <c r="I209" s="14"/>
      <c r="K209" s="16"/>
      <c r="L209" s="16"/>
    </row>
    <row r="210" spans="1:13" ht="9.75" customHeight="1" x14ac:dyDescent="0.25">
      <c r="A210" s="148" t="s">
        <v>1070</v>
      </c>
      <c r="B210" s="112" t="s">
        <v>1071</v>
      </c>
      <c r="C210" s="16">
        <v>97087.8</v>
      </c>
      <c r="D210" s="16">
        <v>2764.4042499999996</v>
      </c>
      <c r="E210" s="16">
        <v>95035.04</v>
      </c>
      <c r="F210" s="14"/>
      <c r="G210" s="14"/>
      <c r="H210" s="14"/>
      <c r="I210" s="14"/>
      <c r="J210" s="14"/>
    </row>
    <row r="211" spans="1:13" ht="9.75" customHeight="1" x14ac:dyDescent="0.25">
      <c r="A211" s="148" t="s">
        <v>1072</v>
      </c>
      <c r="B211" s="112" t="s">
        <v>1073</v>
      </c>
      <c r="C211" s="16">
        <v>3350670.25</v>
      </c>
      <c r="D211" s="16">
        <v>172912.54016666859</v>
      </c>
      <c r="E211" s="16">
        <v>3172887.9560833457</v>
      </c>
      <c r="F211" s="14"/>
      <c r="G211" s="14"/>
      <c r="H211" s="14"/>
      <c r="I211" s="14"/>
      <c r="J211" s="14"/>
    </row>
    <row r="212" spans="1:13" ht="9.75" customHeight="1" x14ac:dyDescent="0.25">
      <c r="A212" s="15">
        <v>1247</v>
      </c>
      <c r="B212" s="14" t="s">
        <v>332</v>
      </c>
      <c r="C212" s="30">
        <f>+C213</f>
        <v>301743.14</v>
      </c>
      <c r="D212" s="30">
        <f t="shared" ref="D212:E212" si="8">+D213</f>
        <v>0</v>
      </c>
      <c r="E212" s="30">
        <f t="shared" si="8"/>
        <v>0</v>
      </c>
      <c r="F212" s="14"/>
      <c r="G212" s="14"/>
      <c r="H212" s="14"/>
      <c r="I212" s="14"/>
      <c r="J212" s="14"/>
    </row>
    <row r="213" spans="1:13" ht="9.75" customHeight="1" x14ac:dyDescent="0.25">
      <c r="A213" s="148" t="s">
        <v>1074</v>
      </c>
      <c r="B213" s="112" t="s">
        <v>1075</v>
      </c>
      <c r="C213" s="16">
        <v>301743.14</v>
      </c>
      <c r="D213" s="16">
        <v>0</v>
      </c>
      <c r="E213" s="16">
        <v>0</v>
      </c>
      <c r="F213" s="14"/>
      <c r="G213" s="14"/>
      <c r="H213" s="14"/>
      <c r="I213" s="14"/>
      <c r="J213" s="14"/>
      <c r="K213" s="16"/>
      <c r="L213" s="16"/>
      <c r="M213" s="16"/>
    </row>
    <row r="214" spans="1:13" ht="9.75" customHeight="1" x14ac:dyDescent="0.25">
      <c r="A214" s="15">
        <v>1248</v>
      </c>
      <c r="B214" s="14" t="s">
        <v>333</v>
      </c>
      <c r="C214" s="30">
        <v>0</v>
      </c>
      <c r="D214" s="30">
        <v>0</v>
      </c>
      <c r="E214" s="30">
        <v>0</v>
      </c>
      <c r="F214" s="14"/>
      <c r="G214" s="14"/>
      <c r="H214" s="14"/>
      <c r="I214" s="14"/>
      <c r="J214" s="14"/>
      <c r="K214" s="16"/>
      <c r="L214" s="16"/>
      <c r="M214" s="16"/>
    </row>
    <row r="215" spans="1:13" ht="9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6"/>
      <c r="L215" s="16"/>
      <c r="M215" s="16"/>
    </row>
    <row r="216" spans="1:13" ht="9.75" customHeight="1" x14ac:dyDescent="0.25">
      <c r="A216" s="85" t="s">
        <v>334</v>
      </c>
      <c r="B216" s="85"/>
      <c r="C216" s="85"/>
      <c r="D216" s="85"/>
      <c r="E216" s="85"/>
      <c r="F216" s="85"/>
      <c r="G216" s="85"/>
      <c r="H216" s="14"/>
      <c r="I216" s="14"/>
      <c r="J216" s="14"/>
      <c r="K216" s="16"/>
      <c r="L216" s="16"/>
      <c r="M216" s="16"/>
    </row>
    <row r="217" spans="1:13" ht="9.75" customHeight="1" x14ac:dyDescent="0.25">
      <c r="A217" s="86" t="s">
        <v>70</v>
      </c>
      <c r="B217" s="86" t="s">
        <v>71</v>
      </c>
      <c r="C217" s="86" t="s">
        <v>72</v>
      </c>
      <c r="D217" s="86" t="s">
        <v>335</v>
      </c>
      <c r="E217" s="86" t="s">
        <v>336</v>
      </c>
      <c r="F217" s="86" t="s">
        <v>337</v>
      </c>
      <c r="G217" s="86" t="s">
        <v>338</v>
      </c>
      <c r="H217" s="14"/>
      <c r="I217" s="14"/>
      <c r="J217" s="14"/>
      <c r="K217" s="16"/>
      <c r="L217" s="16"/>
      <c r="M217" s="16"/>
    </row>
    <row r="218" spans="1:13" ht="9.75" customHeight="1" x14ac:dyDescent="0.25">
      <c r="A218" s="15">
        <v>1250</v>
      </c>
      <c r="B218" s="14" t="s">
        <v>339</v>
      </c>
      <c r="C218" s="30">
        <f>+C219+C221+C222+C223+C224</f>
        <v>133169</v>
      </c>
      <c r="D218" s="16">
        <f>+D219+D221+D222+D223+D224</f>
        <v>6658.45</v>
      </c>
      <c r="E218" s="16">
        <f>+E219+E221+E222+E223+E224</f>
        <v>44799.33</v>
      </c>
      <c r="F218" s="14"/>
      <c r="G218" s="14"/>
      <c r="H218" s="14"/>
      <c r="I218" s="14"/>
      <c r="J218" s="14"/>
      <c r="K218" s="16"/>
      <c r="L218" s="16"/>
      <c r="M218" s="16"/>
    </row>
    <row r="219" spans="1:13" ht="9.75" customHeight="1" x14ac:dyDescent="0.25">
      <c r="A219" s="15">
        <v>1251</v>
      </c>
      <c r="B219" s="14" t="s">
        <v>340</v>
      </c>
      <c r="C219" s="16">
        <f>+C220</f>
        <v>133169</v>
      </c>
      <c r="D219" s="16">
        <f t="shared" ref="D219:E219" si="9">+D220</f>
        <v>6658.45</v>
      </c>
      <c r="E219" s="16">
        <f t="shared" si="9"/>
        <v>44799.33</v>
      </c>
      <c r="F219" s="14"/>
      <c r="G219" s="14"/>
      <c r="H219" s="14"/>
      <c r="I219" s="14"/>
      <c r="J219" s="14"/>
      <c r="K219" s="16"/>
      <c r="L219" s="16"/>
      <c r="M219" s="16"/>
    </row>
    <row r="220" spans="1:13" ht="9.75" customHeight="1" x14ac:dyDescent="0.25">
      <c r="A220" s="115" t="s">
        <v>1076</v>
      </c>
      <c r="B220" s="114" t="s">
        <v>1077</v>
      </c>
      <c r="C220" s="16">
        <v>133169</v>
      </c>
      <c r="D220" s="16">
        <v>6658.45</v>
      </c>
      <c r="E220" s="16">
        <v>44799.33</v>
      </c>
      <c r="F220" s="14" t="s">
        <v>1261</v>
      </c>
      <c r="G220" s="122">
        <v>0.05</v>
      </c>
      <c r="H220" s="14" t="s">
        <v>1260</v>
      </c>
      <c r="I220" s="14"/>
      <c r="J220" s="14"/>
      <c r="K220" s="16"/>
      <c r="L220" s="16"/>
      <c r="M220" s="16"/>
    </row>
    <row r="221" spans="1:13" ht="9.75" customHeight="1" x14ac:dyDescent="0.25">
      <c r="A221" s="15">
        <v>1252</v>
      </c>
      <c r="B221" s="14" t="s">
        <v>341</v>
      </c>
      <c r="C221" s="16">
        <v>0</v>
      </c>
      <c r="D221" s="16">
        <v>0</v>
      </c>
      <c r="E221" s="16">
        <v>0</v>
      </c>
      <c r="F221" s="14"/>
      <c r="G221" s="14"/>
      <c r="H221" s="14"/>
      <c r="I221" s="14"/>
      <c r="J221" s="14"/>
    </row>
    <row r="222" spans="1:13" ht="9.75" customHeight="1" x14ac:dyDescent="0.25">
      <c r="A222" s="15">
        <v>1253</v>
      </c>
      <c r="B222" s="14" t="s">
        <v>342</v>
      </c>
      <c r="C222" s="16">
        <v>0</v>
      </c>
      <c r="D222" s="16">
        <v>0</v>
      </c>
      <c r="E222" s="16">
        <v>0</v>
      </c>
      <c r="F222" s="14"/>
      <c r="G222" s="14"/>
      <c r="H222" s="14"/>
      <c r="I222" s="14"/>
      <c r="J222" s="14"/>
    </row>
    <row r="223" spans="1:13" ht="9.75" customHeight="1" x14ac:dyDescent="0.25">
      <c r="A223" s="15">
        <v>1254</v>
      </c>
      <c r="B223" s="14" t="s">
        <v>343</v>
      </c>
      <c r="C223" s="16">
        <v>0</v>
      </c>
      <c r="D223" s="16">
        <v>0</v>
      </c>
      <c r="E223" s="16">
        <v>0</v>
      </c>
      <c r="F223" s="14"/>
      <c r="G223" s="14"/>
      <c r="H223" s="14"/>
      <c r="I223" s="14"/>
      <c r="J223" s="14"/>
    </row>
    <row r="224" spans="1:13" ht="9.75" customHeight="1" x14ac:dyDescent="0.25">
      <c r="A224" s="15">
        <v>1259</v>
      </c>
      <c r="B224" s="14" t="s">
        <v>344</v>
      </c>
      <c r="C224" s="16">
        <v>0</v>
      </c>
      <c r="D224" s="16">
        <v>0</v>
      </c>
      <c r="E224" s="16">
        <v>0</v>
      </c>
      <c r="F224" s="14"/>
      <c r="G224" s="14"/>
    </row>
    <row r="225" spans="1:7" ht="9.75" customHeight="1" x14ac:dyDescent="0.25">
      <c r="A225" s="15">
        <v>1270</v>
      </c>
      <c r="B225" s="14" t="s">
        <v>345</v>
      </c>
      <c r="C225" s="30">
        <f>+C226+C227+C228+C231+C232+C233</f>
        <v>19166.2</v>
      </c>
      <c r="D225" s="87"/>
      <c r="E225" s="87"/>
      <c r="F225" s="14"/>
      <c r="G225" s="14"/>
    </row>
    <row r="226" spans="1:7" ht="9.75" customHeight="1" x14ac:dyDescent="0.25">
      <c r="A226" s="15">
        <v>1271</v>
      </c>
      <c r="B226" s="14" t="s">
        <v>346</v>
      </c>
      <c r="C226" s="16">
        <v>0</v>
      </c>
      <c r="D226" s="87"/>
      <c r="E226" s="87"/>
      <c r="F226" s="14"/>
      <c r="G226" s="14"/>
    </row>
    <row r="227" spans="1:7" ht="9.75" customHeight="1" x14ac:dyDescent="0.25">
      <c r="A227" s="15">
        <v>1272</v>
      </c>
      <c r="B227" s="14" t="s">
        <v>347</v>
      </c>
      <c r="C227" s="16">
        <v>0</v>
      </c>
      <c r="D227" s="87"/>
      <c r="E227" s="87"/>
      <c r="F227" s="14"/>
      <c r="G227" s="14"/>
    </row>
    <row r="228" spans="1:7" ht="9.75" customHeight="1" x14ac:dyDescent="0.25">
      <c r="A228" s="15">
        <v>1273</v>
      </c>
      <c r="B228" s="14" t="s">
        <v>348</v>
      </c>
      <c r="C228" s="16">
        <f>+C229+C230</f>
        <v>19166.2</v>
      </c>
      <c r="D228" s="87"/>
      <c r="E228" s="87"/>
      <c r="F228" s="14"/>
      <c r="G228" s="14"/>
    </row>
    <row r="229" spans="1:7" ht="9.75" customHeight="1" x14ac:dyDescent="0.25">
      <c r="A229" s="148" t="s">
        <v>1078</v>
      </c>
      <c r="B229" s="112" t="s">
        <v>1079</v>
      </c>
      <c r="C229" s="16">
        <v>1750</v>
      </c>
      <c r="D229" s="87"/>
      <c r="E229" s="87"/>
      <c r="F229" s="14"/>
      <c r="G229" s="14"/>
    </row>
    <row r="230" spans="1:7" ht="9.75" customHeight="1" x14ac:dyDescent="0.25">
      <c r="A230" s="148" t="s">
        <v>1080</v>
      </c>
      <c r="B230" s="112" t="s">
        <v>1081</v>
      </c>
      <c r="C230" s="16">
        <v>17416.2</v>
      </c>
      <c r="D230" s="87"/>
      <c r="E230" s="87"/>
      <c r="F230" s="14"/>
      <c r="G230" s="14"/>
    </row>
    <row r="231" spans="1:7" ht="9.75" customHeight="1" x14ac:dyDescent="0.25">
      <c r="A231" s="15">
        <v>1274</v>
      </c>
      <c r="B231" s="14" t="s">
        <v>349</v>
      </c>
      <c r="C231" s="16">
        <v>0</v>
      </c>
      <c r="D231" s="87"/>
      <c r="E231" s="87"/>
      <c r="F231" s="14"/>
      <c r="G231" s="14"/>
    </row>
    <row r="232" spans="1:7" ht="9.75" customHeight="1" x14ac:dyDescent="0.25">
      <c r="A232" s="15">
        <v>1275</v>
      </c>
      <c r="B232" s="14" t="s">
        <v>350</v>
      </c>
      <c r="C232" s="16">
        <v>0</v>
      </c>
      <c r="D232" s="87"/>
      <c r="E232" s="87"/>
      <c r="F232" s="14"/>
      <c r="G232" s="14"/>
    </row>
    <row r="233" spans="1:7" ht="9.75" customHeight="1" x14ac:dyDescent="0.25">
      <c r="A233" s="15">
        <v>1279</v>
      </c>
      <c r="B233" s="14" t="s">
        <v>351</v>
      </c>
      <c r="C233" s="16">
        <v>0</v>
      </c>
      <c r="D233" s="87"/>
      <c r="E233" s="87"/>
      <c r="F233" s="14"/>
      <c r="G233" s="14"/>
    </row>
    <row r="234" spans="1:7" ht="9.75" customHeight="1" x14ac:dyDescent="0.25">
      <c r="A234" s="14"/>
      <c r="B234" s="14"/>
      <c r="C234" s="14"/>
      <c r="D234" s="14"/>
      <c r="E234" s="14"/>
      <c r="F234" s="14"/>
      <c r="G234" s="14"/>
    </row>
    <row r="235" spans="1:7" ht="9.75" customHeight="1" x14ac:dyDescent="0.25">
      <c r="A235" s="85" t="s">
        <v>352</v>
      </c>
      <c r="B235" s="85"/>
      <c r="C235" s="85"/>
      <c r="D235" s="85"/>
      <c r="E235" s="85"/>
      <c r="F235" s="85"/>
      <c r="G235" s="85"/>
    </row>
    <row r="236" spans="1:7" ht="9.75" customHeight="1" x14ac:dyDescent="0.25">
      <c r="A236" s="86" t="s">
        <v>70</v>
      </c>
      <c r="B236" s="86" t="s">
        <v>71</v>
      </c>
      <c r="C236" s="86" t="s">
        <v>72</v>
      </c>
      <c r="D236" s="86" t="s">
        <v>314</v>
      </c>
      <c r="E236" s="86"/>
      <c r="F236" s="86"/>
      <c r="G236" s="86"/>
    </row>
    <row r="237" spans="1:7" ht="9.75" customHeight="1" x14ac:dyDescent="0.25">
      <c r="A237" s="15">
        <v>1160</v>
      </c>
      <c r="B237" s="14" t="s">
        <v>353</v>
      </c>
      <c r="C237" s="16">
        <v>0</v>
      </c>
      <c r="D237" s="14"/>
      <c r="E237" s="14"/>
      <c r="F237" s="14"/>
      <c r="G237" s="14"/>
    </row>
    <row r="238" spans="1:7" ht="9.75" customHeight="1" x14ac:dyDescent="0.25">
      <c r="A238" s="15">
        <v>1161</v>
      </c>
      <c r="B238" s="14" t="s">
        <v>354</v>
      </c>
      <c r="C238" s="16">
        <v>0</v>
      </c>
      <c r="D238" s="14"/>
      <c r="E238" s="14"/>
      <c r="F238" s="14"/>
      <c r="G238" s="14"/>
    </row>
    <row r="239" spans="1:7" ht="9.75" customHeight="1" x14ac:dyDescent="0.25">
      <c r="A239" s="15">
        <v>1162</v>
      </c>
      <c r="B239" s="14" t="s">
        <v>355</v>
      </c>
      <c r="C239" s="16">
        <v>0</v>
      </c>
      <c r="D239" s="14"/>
      <c r="E239" s="14"/>
      <c r="F239" s="14"/>
      <c r="G239" s="14"/>
    </row>
    <row r="240" spans="1:7" ht="9.75" customHeight="1" x14ac:dyDescent="0.25">
      <c r="A240" s="14"/>
      <c r="B240" s="14"/>
      <c r="C240" s="14"/>
      <c r="D240" s="14"/>
      <c r="E240" s="14"/>
      <c r="F240" s="14"/>
      <c r="G240" s="14"/>
    </row>
    <row r="241" spans="1:8" ht="9.75" customHeight="1" x14ac:dyDescent="0.25">
      <c r="A241" s="85" t="s">
        <v>356</v>
      </c>
      <c r="B241" s="85"/>
      <c r="C241" s="85"/>
      <c r="D241" s="85"/>
      <c r="E241" s="85"/>
      <c r="F241" s="85"/>
      <c r="G241" s="85"/>
    </row>
    <row r="242" spans="1:8" ht="9.75" customHeight="1" x14ac:dyDescent="0.25">
      <c r="A242" s="86" t="s">
        <v>70</v>
      </c>
      <c r="B242" s="86" t="s">
        <v>71</v>
      </c>
      <c r="C242" s="86" t="s">
        <v>72</v>
      </c>
      <c r="D242" s="86" t="s">
        <v>279</v>
      </c>
      <c r="E242" s="86"/>
      <c r="F242" s="86"/>
      <c r="G242" s="86"/>
      <c r="H242" s="86"/>
    </row>
    <row r="243" spans="1:8" ht="9.75" customHeight="1" x14ac:dyDescent="0.25">
      <c r="A243" s="15">
        <v>1190</v>
      </c>
      <c r="B243" s="14" t="s">
        <v>357</v>
      </c>
      <c r="C243" s="16">
        <v>0</v>
      </c>
      <c r="D243" s="14"/>
      <c r="E243" s="14"/>
      <c r="F243" s="14"/>
      <c r="G243" s="14"/>
      <c r="H243" s="14"/>
    </row>
    <row r="244" spans="1:8" ht="9.75" customHeight="1" x14ac:dyDescent="0.25">
      <c r="A244" s="15">
        <v>1191</v>
      </c>
      <c r="B244" s="14" t="s">
        <v>358</v>
      </c>
      <c r="C244" s="16">
        <v>0</v>
      </c>
      <c r="D244" s="14"/>
      <c r="E244" s="14"/>
      <c r="F244" s="14"/>
      <c r="G244" s="14"/>
      <c r="H244" s="14"/>
    </row>
    <row r="245" spans="1:8" ht="9.75" customHeight="1" x14ac:dyDescent="0.25">
      <c r="A245" s="15">
        <v>1192</v>
      </c>
      <c r="B245" s="14" t="s">
        <v>359</v>
      </c>
      <c r="C245" s="16">
        <v>0</v>
      </c>
      <c r="D245" s="14"/>
      <c r="E245" s="14"/>
      <c r="F245" s="14"/>
      <c r="G245" s="14"/>
      <c r="H245" s="14"/>
    </row>
    <row r="246" spans="1:8" ht="9.75" customHeight="1" x14ac:dyDescent="0.25">
      <c r="A246" s="15">
        <v>1193</v>
      </c>
      <c r="B246" s="14" t="s">
        <v>360</v>
      </c>
      <c r="C246" s="16">
        <v>0</v>
      </c>
      <c r="D246" s="14"/>
      <c r="E246" s="14"/>
      <c r="F246" s="14"/>
      <c r="G246" s="14"/>
      <c r="H246" s="14"/>
    </row>
    <row r="247" spans="1:8" ht="9.75" customHeight="1" x14ac:dyDescent="0.25">
      <c r="A247" s="15">
        <v>1194</v>
      </c>
      <c r="B247" s="14" t="s">
        <v>361</v>
      </c>
      <c r="C247" s="16">
        <v>0</v>
      </c>
      <c r="D247" s="14"/>
      <c r="E247" s="14"/>
      <c r="F247" s="14"/>
      <c r="G247" s="14"/>
      <c r="H247" s="14"/>
    </row>
    <row r="248" spans="1:8" ht="9.75" customHeight="1" x14ac:dyDescent="0.25">
      <c r="A248" s="15">
        <v>1290</v>
      </c>
      <c r="B248" s="14" t="s">
        <v>362</v>
      </c>
      <c r="C248" s="16">
        <v>0</v>
      </c>
      <c r="D248" s="14"/>
      <c r="E248" s="14"/>
      <c r="F248" s="14"/>
      <c r="G248" s="14"/>
      <c r="H248" s="14"/>
    </row>
    <row r="249" spans="1:8" ht="9.75" customHeight="1" x14ac:dyDescent="0.25">
      <c r="A249" s="15">
        <v>1291</v>
      </c>
      <c r="B249" s="14" t="s">
        <v>363</v>
      </c>
      <c r="C249" s="16">
        <v>0</v>
      </c>
      <c r="D249" s="14"/>
      <c r="E249" s="14"/>
      <c r="F249" s="14"/>
      <c r="G249" s="14"/>
      <c r="H249" s="14"/>
    </row>
    <row r="250" spans="1:8" ht="9.75" customHeight="1" x14ac:dyDescent="0.25">
      <c r="A250" s="15">
        <v>1292</v>
      </c>
      <c r="B250" s="14" t="s">
        <v>364</v>
      </c>
      <c r="C250" s="16">
        <v>0</v>
      </c>
      <c r="D250" s="14"/>
      <c r="E250" s="14"/>
      <c r="F250" s="14"/>
      <c r="G250" s="14"/>
      <c r="H250" s="14"/>
    </row>
    <row r="251" spans="1:8" ht="9.75" customHeight="1" x14ac:dyDescent="0.25">
      <c r="A251" s="15">
        <v>1293</v>
      </c>
      <c r="B251" s="14" t="s">
        <v>365</v>
      </c>
      <c r="C251" s="16">
        <v>0</v>
      </c>
      <c r="D251" s="14"/>
      <c r="E251" s="14"/>
      <c r="F251" s="14"/>
      <c r="G251" s="14"/>
      <c r="H251" s="14"/>
    </row>
    <row r="252" spans="1:8" ht="9.75" customHeight="1" x14ac:dyDescent="0.25">
      <c r="A252" s="14"/>
      <c r="B252" s="14"/>
      <c r="C252" s="14"/>
      <c r="D252" s="14"/>
      <c r="E252" s="14"/>
      <c r="F252" s="14"/>
      <c r="G252" s="14"/>
      <c r="H252" s="14"/>
    </row>
    <row r="253" spans="1:8" ht="9.75" customHeight="1" x14ac:dyDescent="0.25">
      <c r="A253" s="85" t="s">
        <v>366</v>
      </c>
      <c r="B253" s="85"/>
      <c r="C253" s="85"/>
      <c r="D253" s="85"/>
      <c r="E253" s="85"/>
      <c r="F253" s="85"/>
      <c r="G253" s="85"/>
      <c r="H253" s="85"/>
    </row>
    <row r="254" spans="1:8" ht="9.75" customHeight="1" x14ac:dyDescent="0.25">
      <c r="A254" s="86" t="s">
        <v>70</v>
      </c>
      <c r="B254" s="86" t="s">
        <v>71</v>
      </c>
      <c r="C254" s="86" t="s">
        <v>72</v>
      </c>
      <c r="D254" s="86" t="s">
        <v>275</v>
      </c>
      <c r="E254" s="86" t="s">
        <v>276</v>
      </c>
      <c r="F254" s="86" t="s">
        <v>277</v>
      </c>
      <c r="G254" s="86" t="s">
        <v>367</v>
      </c>
      <c r="H254" s="86" t="s">
        <v>368</v>
      </c>
    </row>
    <row r="255" spans="1:8" ht="9.75" customHeight="1" x14ac:dyDescent="0.25">
      <c r="A255" s="147">
        <v>2110</v>
      </c>
      <c r="B255" s="140" t="s">
        <v>369</v>
      </c>
      <c r="C255" s="149">
        <f>+C256+C261+C312+C313+C314+C315+C316+C330+C331+C366+C367+C368+C369</f>
        <v>4765896.45</v>
      </c>
      <c r="D255" s="149">
        <f t="shared" ref="D255" si="10">+D256+D261+D312+D313+D314+D315+D316+D330+D331+D366+D367+D368+D369</f>
        <v>4629290.8500000006</v>
      </c>
      <c r="E255" s="149">
        <f t="shared" ref="E255" si="11">+E256+E261+E312+E313+E314+E315+E316+E330+E331+E366+E367+E368+E369</f>
        <v>0</v>
      </c>
      <c r="F255" s="149">
        <f t="shared" ref="F255" si="12">+F256+F261+F312+F313+F314+F315+F316+F330+F331+F366+F367+F368+F369</f>
        <v>0</v>
      </c>
      <c r="G255" s="149">
        <f t="shared" ref="G255" si="13">+G256+G261+G312+G313+G314+G315+G316+G330+G331+G366+G367+G368+G369</f>
        <v>136605.6</v>
      </c>
      <c r="H255" s="114"/>
    </row>
    <row r="256" spans="1:8" ht="9.75" customHeight="1" x14ac:dyDescent="0.25">
      <c r="A256" s="147">
        <v>2111</v>
      </c>
      <c r="B256" s="140" t="s">
        <v>370</v>
      </c>
      <c r="C256" s="149">
        <f>SUM(C257:C260)</f>
        <v>647923.14</v>
      </c>
      <c r="D256" s="149">
        <f t="shared" ref="D256:G256" si="14">SUM(D257:D260)</f>
        <v>634663.04</v>
      </c>
      <c r="E256" s="149">
        <f t="shared" si="14"/>
        <v>0</v>
      </c>
      <c r="F256" s="149">
        <f t="shared" si="14"/>
        <v>0</v>
      </c>
      <c r="G256" s="149">
        <f t="shared" si="14"/>
        <v>13260.099999999999</v>
      </c>
      <c r="H256" s="114"/>
    </row>
    <row r="257" spans="1:8" ht="9.75" customHeight="1" x14ac:dyDescent="0.25">
      <c r="A257" s="147" t="s">
        <v>1401</v>
      </c>
      <c r="B257" s="140" t="s">
        <v>861</v>
      </c>
      <c r="C257" s="141">
        <v>165960.26</v>
      </c>
      <c r="D257" s="16">
        <f>+C257</f>
        <v>165960.26</v>
      </c>
      <c r="E257" s="16">
        <v>0</v>
      </c>
      <c r="F257" s="16">
        <v>0</v>
      </c>
      <c r="G257" s="16">
        <v>0</v>
      </c>
      <c r="H257" s="112" t="s">
        <v>1262</v>
      </c>
    </row>
    <row r="258" spans="1:8" ht="9.75" customHeight="1" x14ac:dyDescent="0.25">
      <c r="A258" s="147" t="s">
        <v>1082</v>
      </c>
      <c r="B258" s="140" t="s">
        <v>838</v>
      </c>
      <c r="C258" s="141">
        <v>5396.19</v>
      </c>
      <c r="D258" s="16">
        <v>0</v>
      </c>
      <c r="E258" s="16">
        <v>0</v>
      </c>
      <c r="F258" s="16">
        <v>0</v>
      </c>
      <c r="G258" s="141">
        <v>5396.19</v>
      </c>
      <c r="H258" s="112" t="s">
        <v>1262</v>
      </c>
    </row>
    <row r="259" spans="1:8" ht="9.75" customHeight="1" x14ac:dyDescent="0.25">
      <c r="A259" s="147" t="s">
        <v>1083</v>
      </c>
      <c r="B259" s="140" t="s">
        <v>1084</v>
      </c>
      <c r="C259" s="141">
        <v>7863.91</v>
      </c>
      <c r="D259" s="16">
        <v>0</v>
      </c>
      <c r="E259" s="16">
        <v>0</v>
      </c>
      <c r="F259" s="16">
        <v>0</v>
      </c>
      <c r="G259" s="141">
        <v>7863.91</v>
      </c>
      <c r="H259" s="112" t="s">
        <v>1262</v>
      </c>
    </row>
    <row r="260" spans="1:8" ht="9.75" customHeight="1" x14ac:dyDescent="0.25">
      <c r="A260" s="147" t="s">
        <v>1402</v>
      </c>
      <c r="B260" s="140" t="s">
        <v>1403</v>
      </c>
      <c r="C260" s="141">
        <v>468702.78</v>
      </c>
      <c r="D260" s="16">
        <f>+C260</f>
        <v>468702.78</v>
      </c>
      <c r="E260" s="16">
        <v>0</v>
      </c>
      <c r="F260" s="16">
        <v>0</v>
      </c>
      <c r="G260" s="16">
        <v>0</v>
      </c>
      <c r="H260" s="112" t="s">
        <v>1262</v>
      </c>
    </row>
    <row r="261" spans="1:8" ht="9.75" customHeight="1" x14ac:dyDescent="0.25">
      <c r="A261" s="147">
        <v>2112</v>
      </c>
      <c r="B261" s="140" t="s">
        <v>371</v>
      </c>
      <c r="C261" s="149">
        <f>SUM(C262:C311)</f>
        <v>993176.68</v>
      </c>
      <c r="D261" s="149">
        <f t="shared" ref="D261:G261" si="15">SUM(D262:D311)</f>
        <v>993176.68</v>
      </c>
      <c r="E261" s="149">
        <f t="shared" si="15"/>
        <v>0</v>
      </c>
      <c r="F261" s="149">
        <f t="shared" si="15"/>
        <v>0</v>
      </c>
      <c r="G261" s="149">
        <f t="shared" si="15"/>
        <v>0</v>
      </c>
      <c r="H261" s="112" t="s">
        <v>1262</v>
      </c>
    </row>
    <row r="262" spans="1:8" ht="9.75" customHeight="1" x14ac:dyDescent="0.25">
      <c r="A262" s="147" t="s">
        <v>1085</v>
      </c>
      <c r="B262" s="140" t="s">
        <v>1086</v>
      </c>
      <c r="C262" s="141">
        <v>1229</v>
      </c>
      <c r="D262" s="141">
        <v>1229</v>
      </c>
      <c r="E262" s="16">
        <v>0</v>
      </c>
      <c r="F262" s="16">
        <v>0</v>
      </c>
      <c r="G262" s="16">
        <v>0</v>
      </c>
      <c r="H262" s="112" t="s">
        <v>1262</v>
      </c>
    </row>
    <row r="263" spans="1:8" ht="9.75" customHeight="1" x14ac:dyDescent="0.25">
      <c r="A263" s="147" t="s">
        <v>1404</v>
      </c>
      <c r="B263" s="140" t="s">
        <v>1405</v>
      </c>
      <c r="C263" s="141">
        <v>161240</v>
      </c>
      <c r="D263" s="141">
        <v>161240</v>
      </c>
      <c r="E263" s="16">
        <v>0</v>
      </c>
      <c r="F263" s="16">
        <v>0</v>
      </c>
      <c r="G263" s="16">
        <v>0</v>
      </c>
      <c r="H263" s="112" t="s">
        <v>1262</v>
      </c>
    </row>
    <row r="264" spans="1:8" ht="9.75" customHeight="1" x14ac:dyDescent="0.25">
      <c r="A264" s="147" t="s">
        <v>1087</v>
      </c>
      <c r="B264" s="140" t="s">
        <v>1088</v>
      </c>
      <c r="C264" s="141">
        <v>30597.62</v>
      </c>
      <c r="D264" s="141">
        <v>30597.62</v>
      </c>
      <c r="E264" s="16">
        <v>0</v>
      </c>
      <c r="F264" s="16">
        <v>0</v>
      </c>
      <c r="G264" s="16">
        <v>0</v>
      </c>
      <c r="H264" s="112" t="s">
        <v>1262</v>
      </c>
    </row>
    <row r="265" spans="1:8" ht="9.75" customHeight="1" x14ac:dyDescent="0.25">
      <c r="A265" s="147" t="s">
        <v>1089</v>
      </c>
      <c r="B265" s="140" t="s">
        <v>937</v>
      </c>
      <c r="C265" s="141">
        <v>15583</v>
      </c>
      <c r="D265" s="141">
        <v>15583</v>
      </c>
      <c r="E265" s="16">
        <v>0</v>
      </c>
      <c r="F265" s="16">
        <v>0</v>
      </c>
      <c r="G265" s="16">
        <v>0</v>
      </c>
      <c r="H265" s="112" t="s">
        <v>1262</v>
      </c>
    </row>
    <row r="266" spans="1:8" ht="9.75" customHeight="1" x14ac:dyDescent="0.25">
      <c r="A266" s="147" t="s">
        <v>1090</v>
      </c>
      <c r="B266" s="140" t="s">
        <v>961</v>
      </c>
      <c r="C266" s="141">
        <v>582.92999999999995</v>
      </c>
      <c r="D266" s="141">
        <v>582.92999999999995</v>
      </c>
      <c r="E266" s="16">
        <v>0</v>
      </c>
      <c r="F266" s="16">
        <v>0</v>
      </c>
      <c r="G266" s="16">
        <v>0</v>
      </c>
      <c r="H266" s="112" t="s">
        <v>1262</v>
      </c>
    </row>
    <row r="267" spans="1:8" ht="9.75" customHeight="1" x14ac:dyDescent="0.25">
      <c r="A267" s="147" t="s">
        <v>1091</v>
      </c>
      <c r="B267" s="140" t="s">
        <v>1092</v>
      </c>
      <c r="C267" s="141">
        <v>7134</v>
      </c>
      <c r="D267" s="141">
        <v>7134</v>
      </c>
      <c r="E267" s="16">
        <v>0</v>
      </c>
      <c r="F267" s="16">
        <v>0</v>
      </c>
      <c r="G267" s="16">
        <v>0</v>
      </c>
      <c r="H267" s="112" t="s">
        <v>1262</v>
      </c>
    </row>
    <row r="268" spans="1:8" ht="9.75" customHeight="1" x14ac:dyDescent="0.25">
      <c r="A268" s="147" t="s">
        <v>1093</v>
      </c>
      <c r="B268" s="140" t="s">
        <v>1094</v>
      </c>
      <c r="C268" s="141">
        <v>60</v>
      </c>
      <c r="D268" s="141">
        <v>60</v>
      </c>
      <c r="E268" s="16">
        <v>0</v>
      </c>
      <c r="F268" s="16">
        <v>0</v>
      </c>
      <c r="G268" s="16">
        <v>0</v>
      </c>
      <c r="H268" s="112" t="s">
        <v>1262</v>
      </c>
    </row>
    <row r="269" spans="1:8" ht="9.75" customHeight="1" x14ac:dyDescent="0.25">
      <c r="A269" s="147" t="s">
        <v>1095</v>
      </c>
      <c r="B269" s="140" t="s">
        <v>1096</v>
      </c>
      <c r="C269" s="141">
        <v>95154.8</v>
      </c>
      <c r="D269" s="141">
        <v>95154.8</v>
      </c>
      <c r="E269" s="16">
        <v>0</v>
      </c>
      <c r="F269" s="16">
        <v>0</v>
      </c>
      <c r="G269" s="16">
        <v>0</v>
      </c>
      <c r="H269" s="112" t="s">
        <v>1262</v>
      </c>
    </row>
    <row r="270" spans="1:8" ht="9.75" customHeight="1" x14ac:dyDescent="0.25">
      <c r="A270" s="147" t="s">
        <v>1097</v>
      </c>
      <c r="B270" s="140" t="s">
        <v>1098</v>
      </c>
      <c r="C270" s="141">
        <v>14500</v>
      </c>
      <c r="D270" s="141">
        <v>14500</v>
      </c>
      <c r="E270" s="16">
        <v>0</v>
      </c>
      <c r="F270" s="16">
        <v>0</v>
      </c>
      <c r="G270" s="16">
        <v>0</v>
      </c>
      <c r="H270" s="112" t="s">
        <v>1262</v>
      </c>
    </row>
    <row r="271" spans="1:8" ht="9.75" customHeight="1" x14ac:dyDescent="0.25">
      <c r="A271" s="147" t="s">
        <v>1099</v>
      </c>
      <c r="B271" s="140" t="s">
        <v>1100</v>
      </c>
      <c r="C271" s="141">
        <v>3900</v>
      </c>
      <c r="D271" s="141">
        <v>3900</v>
      </c>
      <c r="E271" s="16">
        <v>0</v>
      </c>
      <c r="F271" s="16">
        <v>0</v>
      </c>
      <c r="G271" s="16">
        <v>0</v>
      </c>
      <c r="H271" s="112" t="s">
        <v>1262</v>
      </c>
    </row>
    <row r="272" spans="1:8" ht="9.75" customHeight="1" x14ac:dyDescent="0.25">
      <c r="A272" s="147" t="s">
        <v>1101</v>
      </c>
      <c r="B272" s="140" t="s">
        <v>1102</v>
      </c>
      <c r="C272" s="141">
        <v>21750</v>
      </c>
      <c r="D272" s="141">
        <v>21750</v>
      </c>
      <c r="E272" s="16">
        <v>0</v>
      </c>
      <c r="F272" s="16">
        <v>0</v>
      </c>
      <c r="G272" s="16">
        <v>0</v>
      </c>
      <c r="H272" s="112" t="s">
        <v>1262</v>
      </c>
    </row>
    <row r="273" spans="1:8" ht="9.75" customHeight="1" x14ac:dyDescent="0.25">
      <c r="A273" s="147" t="s">
        <v>1103</v>
      </c>
      <c r="B273" s="140" t="s">
        <v>1104</v>
      </c>
      <c r="C273" s="141">
        <v>7077.16</v>
      </c>
      <c r="D273" s="141">
        <v>7077.16</v>
      </c>
      <c r="E273" s="16">
        <v>0</v>
      </c>
      <c r="F273" s="16">
        <v>0</v>
      </c>
      <c r="G273" s="16">
        <v>0</v>
      </c>
      <c r="H273" s="112" t="s">
        <v>1262</v>
      </c>
    </row>
    <row r="274" spans="1:8" ht="9.75" customHeight="1" x14ac:dyDescent="0.25">
      <c r="A274" s="147" t="s">
        <v>1105</v>
      </c>
      <c r="B274" s="140" t="s">
        <v>1106</v>
      </c>
      <c r="C274" s="141">
        <v>10208</v>
      </c>
      <c r="D274" s="141">
        <v>10208</v>
      </c>
      <c r="E274" s="16">
        <v>0</v>
      </c>
      <c r="F274" s="16">
        <v>0</v>
      </c>
      <c r="G274" s="16">
        <v>0</v>
      </c>
      <c r="H274" s="112" t="s">
        <v>1262</v>
      </c>
    </row>
    <row r="275" spans="1:8" ht="9.75" customHeight="1" x14ac:dyDescent="0.25">
      <c r="A275" s="147" t="s">
        <v>1107</v>
      </c>
      <c r="B275" s="140" t="s">
        <v>1108</v>
      </c>
      <c r="C275" s="141">
        <v>14959.57</v>
      </c>
      <c r="D275" s="141">
        <v>14959.57</v>
      </c>
      <c r="E275" s="16">
        <v>0</v>
      </c>
      <c r="F275" s="16">
        <v>0</v>
      </c>
      <c r="G275" s="16">
        <v>0</v>
      </c>
      <c r="H275" s="112" t="s">
        <v>1262</v>
      </c>
    </row>
    <row r="276" spans="1:8" ht="9.75" customHeight="1" x14ac:dyDescent="0.25">
      <c r="A276" s="147" t="s">
        <v>1109</v>
      </c>
      <c r="B276" s="140" t="s">
        <v>1110</v>
      </c>
      <c r="C276" s="141">
        <v>155.97</v>
      </c>
      <c r="D276" s="141">
        <v>155.97</v>
      </c>
      <c r="E276" s="16">
        <v>0</v>
      </c>
      <c r="F276" s="16">
        <v>0</v>
      </c>
      <c r="G276" s="16">
        <v>0</v>
      </c>
      <c r="H276" s="112" t="s">
        <v>1262</v>
      </c>
    </row>
    <row r="277" spans="1:8" ht="9.75" customHeight="1" x14ac:dyDescent="0.25">
      <c r="A277" s="147" t="s">
        <v>1111</v>
      </c>
      <c r="B277" s="140" t="s">
        <v>953</v>
      </c>
      <c r="C277" s="141">
        <v>279.57</v>
      </c>
      <c r="D277" s="141">
        <v>279.57</v>
      </c>
      <c r="E277" s="16">
        <v>0</v>
      </c>
      <c r="F277" s="16">
        <v>0</v>
      </c>
      <c r="G277" s="16">
        <v>0</v>
      </c>
      <c r="H277" s="112" t="s">
        <v>1262</v>
      </c>
    </row>
    <row r="278" spans="1:8" ht="9.75" customHeight="1" x14ac:dyDescent="0.25">
      <c r="A278" s="147" t="s">
        <v>1112</v>
      </c>
      <c r="B278" s="140" t="s">
        <v>1113</v>
      </c>
      <c r="C278" s="141">
        <v>16240</v>
      </c>
      <c r="D278" s="141">
        <v>16240</v>
      </c>
      <c r="E278" s="16">
        <v>0</v>
      </c>
      <c r="F278" s="16">
        <v>0</v>
      </c>
      <c r="G278" s="16">
        <v>0</v>
      </c>
      <c r="H278" s="112" t="s">
        <v>1262</v>
      </c>
    </row>
    <row r="279" spans="1:8" ht="9.75" customHeight="1" x14ac:dyDescent="0.25">
      <c r="A279" s="147" t="s">
        <v>1114</v>
      </c>
      <c r="B279" s="140" t="s">
        <v>1115</v>
      </c>
      <c r="C279" s="141">
        <v>437.5</v>
      </c>
      <c r="D279" s="141">
        <v>437.5</v>
      </c>
      <c r="E279" s="16">
        <v>0</v>
      </c>
      <c r="F279" s="16">
        <v>0</v>
      </c>
      <c r="G279" s="16">
        <v>0</v>
      </c>
      <c r="H279" s="112" t="s">
        <v>1262</v>
      </c>
    </row>
    <row r="280" spans="1:8" ht="9.75" customHeight="1" x14ac:dyDescent="0.25">
      <c r="A280" s="147" t="s">
        <v>1116</v>
      </c>
      <c r="B280" s="140" t="s">
        <v>1117</v>
      </c>
      <c r="C280" s="141">
        <v>696</v>
      </c>
      <c r="D280" s="141">
        <v>696</v>
      </c>
      <c r="E280" s="16">
        <v>0</v>
      </c>
      <c r="F280" s="16">
        <v>0</v>
      </c>
      <c r="G280" s="16">
        <v>0</v>
      </c>
      <c r="H280" s="112" t="s">
        <v>1262</v>
      </c>
    </row>
    <row r="281" spans="1:8" ht="9.75" customHeight="1" x14ac:dyDescent="0.25">
      <c r="A281" s="147" t="s">
        <v>1118</v>
      </c>
      <c r="B281" s="140" t="s">
        <v>1119</v>
      </c>
      <c r="C281" s="141">
        <v>136692.94</v>
      </c>
      <c r="D281" s="141">
        <v>136692.94</v>
      </c>
      <c r="E281" s="16">
        <v>0</v>
      </c>
      <c r="F281" s="16">
        <v>0</v>
      </c>
      <c r="G281" s="16">
        <v>0</v>
      </c>
      <c r="H281" s="112" t="s">
        <v>1262</v>
      </c>
    </row>
    <row r="282" spans="1:8" ht="9.75" customHeight="1" x14ac:dyDescent="0.25">
      <c r="A282" s="147" t="s">
        <v>1120</v>
      </c>
      <c r="B282" s="140" t="s">
        <v>1121</v>
      </c>
      <c r="C282" s="141">
        <v>400</v>
      </c>
      <c r="D282" s="141">
        <v>400</v>
      </c>
      <c r="E282" s="16">
        <v>0</v>
      </c>
      <c r="F282" s="16">
        <v>0</v>
      </c>
      <c r="G282" s="16">
        <v>0</v>
      </c>
      <c r="H282" s="112" t="s">
        <v>1262</v>
      </c>
    </row>
    <row r="283" spans="1:8" ht="9.75" customHeight="1" x14ac:dyDescent="0.25">
      <c r="A283" s="147" t="s">
        <v>1122</v>
      </c>
      <c r="B283" s="140" t="s">
        <v>1123</v>
      </c>
      <c r="C283" s="141">
        <v>8033</v>
      </c>
      <c r="D283" s="141">
        <v>8033</v>
      </c>
      <c r="E283" s="16">
        <v>0</v>
      </c>
      <c r="F283" s="16">
        <v>0</v>
      </c>
      <c r="G283" s="16">
        <v>0</v>
      </c>
      <c r="H283" s="112" t="s">
        <v>1262</v>
      </c>
    </row>
    <row r="284" spans="1:8" ht="9.75" customHeight="1" x14ac:dyDescent="0.25">
      <c r="A284" s="147" t="s">
        <v>1124</v>
      </c>
      <c r="B284" s="140" t="s">
        <v>1125</v>
      </c>
      <c r="C284" s="141">
        <v>160</v>
      </c>
      <c r="D284" s="141">
        <v>160</v>
      </c>
      <c r="E284" s="16">
        <v>0</v>
      </c>
      <c r="F284" s="16">
        <v>0</v>
      </c>
      <c r="G284" s="16">
        <v>0</v>
      </c>
      <c r="H284" s="112" t="s">
        <v>1262</v>
      </c>
    </row>
    <row r="285" spans="1:8" ht="9.75" customHeight="1" x14ac:dyDescent="0.25">
      <c r="A285" s="147" t="s">
        <v>1126</v>
      </c>
      <c r="B285" s="140" t="s">
        <v>1127</v>
      </c>
      <c r="C285" s="141">
        <v>2813.56</v>
      </c>
      <c r="D285" s="141">
        <v>2813.56</v>
      </c>
      <c r="E285" s="16">
        <v>0</v>
      </c>
      <c r="F285" s="16">
        <v>0</v>
      </c>
      <c r="G285" s="16">
        <v>0</v>
      </c>
      <c r="H285" s="112" t="s">
        <v>1262</v>
      </c>
    </row>
    <row r="286" spans="1:8" ht="9.75" customHeight="1" x14ac:dyDescent="0.25">
      <c r="A286" s="147" t="s">
        <v>1128</v>
      </c>
      <c r="B286" s="140" t="s">
        <v>1129</v>
      </c>
      <c r="C286" s="141">
        <v>4791.24</v>
      </c>
      <c r="D286" s="141">
        <v>4791.24</v>
      </c>
      <c r="E286" s="16">
        <v>0</v>
      </c>
      <c r="F286" s="16">
        <v>0</v>
      </c>
      <c r="G286" s="16">
        <v>0</v>
      </c>
      <c r="H286" s="112" t="s">
        <v>1262</v>
      </c>
    </row>
    <row r="287" spans="1:8" ht="9.75" customHeight="1" x14ac:dyDescent="0.25">
      <c r="A287" s="147" t="s">
        <v>1130</v>
      </c>
      <c r="B287" s="140" t="s">
        <v>1131</v>
      </c>
      <c r="C287" s="141">
        <v>745.45</v>
      </c>
      <c r="D287" s="141">
        <v>745.45</v>
      </c>
      <c r="E287" s="16">
        <v>0</v>
      </c>
      <c r="F287" s="16">
        <v>0</v>
      </c>
      <c r="G287" s="16">
        <v>0</v>
      </c>
      <c r="H287" s="112" t="s">
        <v>1262</v>
      </c>
    </row>
    <row r="288" spans="1:8" ht="9.75" customHeight="1" x14ac:dyDescent="0.25">
      <c r="A288" s="147" t="s">
        <v>1132</v>
      </c>
      <c r="B288" s="140" t="s">
        <v>997</v>
      </c>
      <c r="C288" s="141">
        <v>4793.25</v>
      </c>
      <c r="D288" s="141">
        <v>4793.25</v>
      </c>
      <c r="E288" s="16">
        <v>0</v>
      </c>
      <c r="F288" s="16">
        <v>0</v>
      </c>
      <c r="G288" s="16">
        <v>0</v>
      </c>
      <c r="H288" s="112" t="s">
        <v>1262</v>
      </c>
    </row>
    <row r="289" spans="1:8" ht="9.75" customHeight="1" x14ac:dyDescent="0.25">
      <c r="A289" s="147" t="s">
        <v>1133</v>
      </c>
      <c r="B289" s="140" t="s">
        <v>1134</v>
      </c>
      <c r="C289" s="141">
        <v>50</v>
      </c>
      <c r="D289" s="141">
        <v>50</v>
      </c>
      <c r="E289" s="16">
        <v>0</v>
      </c>
      <c r="F289" s="16">
        <v>0</v>
      </c>
      <c r="G289" s="16">
        <v>0</v>
      </c>
      <c r="H289" s="112" t="s">
        <v>1262</v>
      </c>
    </row>
    <row r="290" spans="1:8" ht="9.75" customHeight="1" x14ac:dyDescent="0.25">
      <c r="A290" s="147" t="s">
        <v>1135</v>
      </c>
      <c r="B290" s="140" t="s">
        <v>1136</v>
      </c>
      <c r="C290" s="141">
        <v>2714.4</v>
      </c>
      <c r="D290" s="141">
        <v>2714.4</v>
      </c>
      <c r="E290" s="16">
        <v>0</v>
      </c>
      <c r="F290" s="16">
        <v>0</v>
      </c>
      <c r="G290" s="16">
        <v>0</v>
      </c>
      <c r="H290" s="112" t="s">
        <v>1262</v>
      </c>
    </row>
    <row r="291" spans="1:8" ht="9.75" customHeight="1" x14ac:dyDescent="0.25">
      <c r="A291" s="147" t="s">
        <v>1137</v>
      </c>
      <c r="B291" s="140" t="s">
        <v>1138</v>
      </c>
      <c r="C291" s="141">
        <v>2320</v>
      </c>
      <c r="D291" s="141">
        <v>2320</v>
      </c>
      <c r="E291" s="16">
        <v>0</v>
      </c>
      <c r="F291" s="16">
        <v>0</v>
      </c>
      <c r="G291" s="16">
        <v>0</v>
      </c>
      <c r="H291" s="112" t="s">
        <v>1262</v>
      </c>
    </row>
    <row r="292" spans="1:8" ht="9.75" customHeight="1" x14ac:dyDescent="0.25">
      <c r="A292" s="147" t="s">
        <v>1139</v>
      </c>
      <c r="B292" s="140" t="s">
        <v>1140</v>
      </c>
      <c r="C292" s="141">
        <v>400</v>
      </c>
      <c r="D292" s="141">
        <v>400</v>
      </c>
      <c r="E292" s="16">
        <v>0</v>
      </c>
      <c r="F292" s="16">
        <v>0</v>
      </c>
      <c r="G292" s="16">
        <v>0</v>
      </c>
      <c r="H292" s="112" t="s">
        <v>1262</v>
      </c>
    </row>
    <row r="293" spans="1:8" ht="9.75" customHeight="1" x14ac:dyDescent="0.25">
      <c r="A293" s="147" t="s">
        <v>1141</v>
      </c>
      <c r="B293" s="140" t="s">
        <v>1142</v>
      </c>
      <c r="C293" s="141">
        <v>14790</v>
      </c>
      <c r="D293" s="141">
        <v>14790</v>
      </c>
      <c r="E293" s="16">
        <v>0</v>
      </c>
      <c r="F293" s="16">
        <v>0</v>
      </c>
      <c r="G293" s="16">
        <v>0</v>
      </c>
      <c r="H293" s="112" t="s">
        <v>1262</v>
      </c>
    </row>
    <row r="294" spans="1:8" ht="9.75" customHeight="1" x14ac:dyDescent="0.25">
      <c r="A294" s="147" t="s">
        <v>1143</v>
      </c>
      <c r="B294" s="140" t="s">
        <v>1144</v>
      </c>
      <c r="C294" s="141">
        <v>200</v>
      </c>
      <c r="D294" s="141">
        <v>200</v>
      </c>
      <c r="E294" s="16">
        <v>0</v>
      </c>
      <c r="F294" s="16">
        <v>0</v>
      </c>
      <c r="G294" s="16">
        <v>0</v>
      </c>
      <c r="H294" s="112" t="s">
        <v>1262</v>
      </c>
    </row>
    <row r="295" spans="1:8" ht="9.75" customHeight="1" x14ac:dyDescent="0.25">
      <c r="A295" s="147" t="s">
        <v>1145</v>
      </c>
      <c r="B295" s="140" t="s">
        <v>1146</v>
      </c>
      <c r="C295" s="141">
        <v>727</v>
      </c>
      <c r="D295" s="141">
        <v>727</v>
      </c>
      <c r="E295" s="16">
        <v>0</v>
      </c>
      <c r="F295" s="16">
        <v>0</v>
      </c>
      <c r="G295" s="16">
        <v>0</v>
      </c>
      <c r="H295" s="112" t="s">
        <v>1262</v>
      </c>
    </row>
    <row r="296" spans="1:8" ht="9.75" customHeight="1" x14ac:dyDescent="0.25">
      <c r="A296" s="147" t="s">
        <v>1147</v>
      </c>
      <c r="B296" s="140" t="s">
        <v>1148</v>
      </c>
      <c r="C296" s="141">
        <v>600</v>
      </c>
      <c r="D296" s="141">
        <v>600</v>
      </c>
      <c r="E296" s="16">
        <v>0</v>
      </c>
      <c r="F296" s="16">
        <v>0</v>
      </c>
      <c r="G296" s="16">
        <v>0</v>
      </c>
      <c r="H296" s="112" t="s">
        <v>1262</v>
      </c>
    </row>
    <row r="297" spans="1:8" ht="9.75" customHeight="1" x14ac:dyDescent="0.25">
      <c r="A297" s="147" t="s">
        <v>1149</v>
      </c>
      <c r="B297" s="140" t="s">
        <v>1150</v>
      </c>
      <c r="C297" s="141">
        <v>4251.3999999999996</v>
      </c>
      <c r="D297" s="141">
        <v>4251.3999999999996</v>
      </c>
      <c r="E297" s="16">
        <v>0</v>
      </c>
      <c r="F297" s="16">
        <v>0</v>
      </c>
      <c r="G297" s="16">
        <v>0</v>
      </c>
      <c r="H297" s="112" t="s">
        <v>1262</v>
      </c>
    </row>
    <row r="298" spans="1:8" ht="9.75" customHeight="1" x14ac:dyDescent="0.25">
      <c r="A298" s="147" t="s">
        <v>1151</v>
      </c>
      <c r="B298" s="140" t="s">
        <v>1152</v>
      </c>
      <c r="C298" s="141">
        <v>2784</v>
      </c>
      <c r="D298" s="141">
        <v>2784</v>
      </c>
      <c r="E298" s="16">
        <v>0</v>
      </c>
      <c r="F298" s="16">
        <v>0</v>
      </c>
      <c r="G298" s="16">
        <v>0</v>
      </c>
      <c r="H298" s="112" t="s">
        <v>1262</v>
      </c>
    </row>
    <row r="299" spans="1:8" ht="9.75" customHeight="1" x14ac:dyDescent="0.25">
      <c r="A299" s="147" t="s">
        <v>1153</v>
      </c>
      <c r="B299" s="140" t="s">
        <v>1154</v>
      </c>
      <c r="C299" s="141">
        <v>8274.1299999999992</v>
      </c>
      <c r="D299" s="141">
        <v>8274.1299999999992</v>
      </c>
      <c r="E299" s="16">
        <v>0</v>
      </c>
      <c r="F299" s="16">
        <v>0</v>
      </c>
      <c r="G299" s="16">
        <v>0</v>
      </c>
      <c r="H299" s="112" t="s">
        <v>1262</v>
      </c>
    </row>
    <row r="300" spans="1:8" ht="9.75" customHeight="1" x14ac:dyDescent="0.25">
      <c r="A300" s="147" t="s">
        <v>1155</v>
      </c>
      <c r="B300" s="140" t="s">
        <v>1156</v>
      </c>
      <c r="C300" s="141">
        <v>22</v>
      </c>
      <c r="D300" s="141">
        <v>22</v>
      </c>
      <c r="E300" s="16">
        <v>0</v>
      </c>
      <c r="F300" s="16">
        <v>0</v>
      </c>
      <c r="G300" s="16">
        <v>0</v>
      </c>
      <c r="H300" s="112" t="s">
        <v>1262</v>
      </c>
    </row>
    <row r="301" spans="1:8" ht="9.75" customHeight="1" x14ac:dyDescent="0.25">
      <c r="A301" s="147" t="s">
        <v>1157</v>
      </c>
      <c r="B301" s="140" t="s">
        <v>1158</v>
      </c>
      <c r="C301" s="141">
        <v>1656</v>
      </c>
      <c r="D301" s="141">
        <v>1656</v>
      </c>
      <c r="E301" s="16">
        <v>0</v>
      </c>
      <c r="F301" s="16">
        <v>0</v>
      </c>
      <c r="G301" s="16">
        <v>0</v>
      </c>
      <c r="H301" s="112" t="s">
        <v>1262</v>
      </c>
    </row>
    <row r="302" spans="1:8" ht="9.75" customHeight="1" x14ac:dyDescent="0.25">
      <c r="A302" s="147" t="s">
        <v>1159</v>
      </c>
      <c r="B302" s="140" t="s">
        <v>1160</v>
      </c>
      <c r="C302" s="141">
        <v>2088</v>
      </c>
      <c r="D302" s="141">
        <v>2088</v>
      </c>
      <c r="E302" s="16">
        <v>0</v>
      </c>
      <c r="F302" s="16">
        <v>0</v>
      </c>
      <c r="G302" s="16">
        <v>0</v>
      </c>
      <c r="H302" s="112" t="s">
        <v>1262</v>
      </c>
    </row>
    <row r="303" spans="1:8" ht="9.75" customHeight="1" x14ac:dyDescent="0.25">
      <c r="A303" s="147" t="s">
        <v>1161</v>
      </c>
      <c r="B303" s="140" t="s">
        <v>1037</v>
      </c>
      <c r="C303" s="141">
        <v>1076.76</v>
      </c>
      <c r="D303" s="141">
        <v>1076.76</v>
      </c>
      <c r="E303" s="16">
        <v>0</v>
      </c>
      <c r="F303" s="16">
        <v>0</v>
      </c>
      <c r="G303" s="16">
        <v>0</v>
      </c>
      <c r="H303" s="112" t="s">
        <v>1262</v>
      </c>
    </row>
    <row r="304" spans="1:8" ht="9.75" customHeight="1" x14ac:dyDescent="0.25">
      <c r="A304" s="147" t="s">
        <v>1406</v>
      </c>
      <c r="B304" s="140" t="s">
        <v>1407</v>
      </c>
      <c r="C304" s="141">
        <v>10764.01</v>
      </c>
      <c r="D304" s="141">
        <v>10764.01</v>
      </c>
      <c r="E304" s="16">
        <v>0</v>
      </c>
      <c r="F304" s="16">
        <v>0</v>
      </c>
      <c r="G304" s="16">
        <v>0</v>
      </c>
      <c r="H304" s="112" t="s">
        <v>1262</v>
      </c>
    </row>
    <row r="305" spans="1:8" ht="9.75" customHeight="1" x14ac:dyDescent="0.25">
      <c r="A305" s="147" t="s">
        <v>1408</v>
      </c>
      <c r="B305" s="140" t="s">
        <v>1409</v>
      </c>
      <c r="C305" s="141">
        <v>144000</v>
      </c>
      <c r="D305" s="141">
        <v>144000</v>
      </c>
      <c r="E305" s="16">
        <v>0</v>
      </c>
      <c r="F305" s="16">
        <v>0</v>
      </c>
      <c r="G305" s="16">
        <v>0</v>
      </c>
      <c r="H305" s="112" t="s">
        <v>1262</v>
      </c>
    </row>
    <row r="306" spans="1:8" ht="9.75" customHeight="1" x14ac:dyDescent="0.25">
      <c r="A306" s="147" t="s">
        <v>1162</v>
      </c>
      <c r="B306" s="140" t="s">
        <v>1163</v>
      </c>
      <c r="C306" s="141">
        <v>246.3</v>
      </c>
      <c r="D306" s="141">
        <v>246.3</v>
      </c>
      <c r="E306" s="16">
        <v>0</v>
      </c>
      <c r="F306" s="16">
        <v>0</v>
      </c>
      <c r="G306" s="16">
        <v>0</v>
      </c>
      <c r="H306" s="112" t="s">
        <v>1262</v>
      </c>
    </row>
    <row r="307" spans="1:8" ht="9.75" customHeight="1" x14ac:dyDescent="0.25">
      <c r="A307" s="147" t="s">
        <v>1410</v>
      </c>
      <c r="B307" s="140" t="s">
        <v>1411</v>
      </c>
      <c r="C307" s="141">
        <v>83781</v>
      </c>
      <c r="D307" s="141">
        <v>83781</v>
      </c>
      <c r="E307" s="16">
        <v>0</v>
      </c>
      <c r="F307" s="16">
        <v>0</v>
      </c>
      <c r="G307" s="16">
        <v>0</v>
      </c>
      <c r="H307" s="112" t="s">
        <v>1262</v>
      </c>
    </row>
    <row r="308" spans="1:8" ht="9.75" customHeight="1" x14ac:dyDescent="0.25">
      <c r="A308" s="147" t="s">
        <v>1164</v>
      </c>
      <c r="B308" s="140" t="s">
        <v>1165</v>
      </c>
      <c r="C308" s="141">
        <v>6</v>
      </c>
      <c r="D308" s="141">
        <v>6</v>
      </c>
      <c r="E308" s="16">
        <v>0</v>
      </c>
      <c r="F308" s="16">
        <v>0</v>
      </c>
      <c r="G308" s="16">
        <v>0</v>
      </c>
      <c r="H308" s="112" t="s">
        <v>1262</v>
      </c>
    </row>
    <row r="309" spans="1:8" ht="9.75" customHeight="1" x14ac:dyDescent="0.25">
      <c r="A309" s="147" t="s">
        <v>1166</v>
      </c>
      <c r="B309" s="140" t="s">
        <v>1167</v>
      </c>
      <c r="C309" s="141">
        <v>24443.52</v>
      </c>
      <c r="D309" s="141">
        <v>24443.52</v>
      </c>
      <c r="E309" s="16">
        <v>0</v>
      </c>
      <c r="F309" s="16">
        <v>0</v>
      </c>
      <c r="G309" s="16">
        <v>0</v>
      </c>
      <c r="H309" s="112" t="s">
        <v>1262</v>
      </c>
    </row>
    <row r="310" spans="1:8" ht="9.75" customHeight="1" x14ac:dyDescent="0.25">
      <c r="A310" s="147" t="s">
        <v>1168</v>
      </c>
      <c r="B310" s="140" t="s">
        <v>1169</v>
      </c>
      <c r="C310" s="141">
        <v>65667.600000000006</v>
      </c>
      <c r="D310" s="141">
        <v>65667.600000000006</v>
      </c>
      <c r="E310" s="16">
        <v>0</v>
      </c>
      <c r="F310" s="16">
        <v>0</v>
      </c>
      <c r="G310" s="16">
        <v>0</v>
      </c>
      <c r="H310" s="112" t="s">
        <v>1262</v>
      </c>
    </row>
    <row r="311" spans="1:8" ht="9.75" customHeight="1" x14ac:dyDescent="0.25">
      <c r="A311" s="147" t="s">
        <v>1170</v>
      </c>
      <c r="B311" s="140" t="s">
        <v>1171</v>
      </c>
      <c r="C311" s="141">
        <v>62100</v>
      </c>
      <c r="D311" s="141">
        <v>62100</v>
      </c>
      <c r="E311" s="16">
        <v>0</v>
      </c>
      <c r="F311" s="16">
        <v>0</v>
      </c>
      <c r="G311" s="16">
        <v>0</v>
      </c>
      <c r="H311" s="112" t="s">
        <v>1262</v>
      </c>
    </row>
    <row r="312" spans="1:8" ht="9.75" customHeight="1" x14ac:dyDescent="0.25">
      <c r="A312" s="147">
        <v>2113</v>
      </c>
      <c r="B312" s="140" t="s">
        <v>372</v>
      </c>
      <c r="C312" s="149">
        <v>0</v>
      </c>
      <c r="D312" s="149">
        <v>0</v>
      </c>
      <c r="E312" s="16">
        <v>0</v>
      </c>
      <c r="F312" s="16">
        <v>0</v>
      </c>
      <c r="G312" s="16">
        <v>0</v>
      </c>
      <c r="H312" s="112"/>
    </row>
    <row r="313" spans="1:8" ht="9.75" customHeight="1" x14ac:dyDescent="0.25">
      <c r="A313" s="147">
        <v>2114</v>
      </c>
      <c r="B313" s="140" t="s">
        <v>373</v>
      </c>
      <c r="C313" s="149">
        <v>0</v>
      </c>
      <c r="D313" s="149">
        <v>0</v>
      </c>
      <c r="E313" s="16">
        <v>0</v>
      </c>
      <c r="F313" s="16">
        <v>0</v>
      </c>
      <c r="G313" s="16">
        <v>0</v>
      </c>
      <c r="H313" s="112"/>
    </row>
    <row r="314" spans="1:8" ht="9.75" customHeight="1" x14ac:dyDescent="0.25">
      <c r="A314" s="147">
        <v>2115</v>
      </c>
      <c r="B314" s="140" t="s">
        <v>374</v>
      </c>
      <c r="C314" s="149">
        <v>0</v>
      </c>
      <c r="D314" s="149">
        <v>0</v>
      </c>
      <c r="E314" s="16">
        <v>0</v>
      </c>
      <c r="F314" s="16">
        <v>0</v>
      </c>
      <c r="G314" s="16">
        <v>0</v>
      </c>
      <c r="H314" s="112"/>
    </row>
    <row r="315" spans="1:8" ht="9.75" customHeight="1" x14ac:dyDescent="0.25">
      <c r="A315" s="147">
        <v>2116</v>
      </c>
      <c r="B315" s="140" t="s">
        <v>375</v>
      </c>
      <c r="C315" s="149">
        <v>0</v>
      </c>
      <c r="D315" s="149">
        <v>0</v>
      </c>
      <c r="E315" s="16">
        <v>0</v>
      </c>
      <c r="F315" s="16">
        <v>0</v>
      </c>
      <c r="G315" s="16">
        <v>0</v>
      </c>
      <c r="H315" s="112"/>
    </row>
    <row r="316" spans="1:8" ht="9.75" customHeight="1" x14ac:dyDescent="0.25">
      <c r="A316" s="147">
        <v>2117</v>
      </c>
      <c r="B316" s="140" t="s">
        <v>376</v>
      </c>
      <c r="C316" s="149">
        <f>SUM(C317:C329)</f>
        <v>2308407.83</v>
      </c>
      <c r="D316" s="149">
        <f t="shared" ref="D316:G316" si="16">SUM(D317:D329)</f>
        <v>2308407.83</v>
      </c>
      <c r="E316" s="149">
        <f t="shared" si="16"/>
        <v>0</v>
      </c>
      <c r="F316" s="149">
        <f t="shared" si="16"/>
        <v>0</v>
      </c>
      <c r="G316" s="149">
        <f t="shared" si="16"/>
        <v>0</v>
      </c>
      <c r="H316" s="112"/>
    </row>
    <row r="317" spans="1:8" ht="51.75" customHeight="1" x14ac:dyDescent="0.25">
      <c r="A317" s="147" t="s">
        <v>1172</v>
      </c>
      <c r="B317" s="140" t="s">
        <v>1173</v>
      </c>
      <c r="C317" s="141">
        <v>54078.07</v>
      </c>
      <c r="D317" s="141">
        <v>54078.07</v>
      </c>
      <c r="E317" s="16">
        <v>0</v>
      </c>
      <c r="F317" s="16">
        <v>0</v>
      </c>
      <c r="G317" s="16">
        <v>0</v>
      </c>
      <c r="H317" s="152" t="s">
        <v>1264</v>
      </c>
    </row>
    <row r="318" spans="1:8" ht="51.75" customHeight="1" x14ac:dyDescent="0.25">
      <c r="A318" s="147" t="s">
        <v>1174</v>
      </c>
      <c r="B318" s="140" t="s">
        <v>1175</v>
      </c>
      <c r="C318" s="141">
        <v>712983.56</v>
      </c>
      <c r="D318" s="141">
        <v>712983.56</v>
      </c>
      <c r="E318" s="16">
        <v>0</v>
      </c>
      <c r="F318" s="16">
        <v>0</v>
      </c>
      <c r="G318" s="16">
        <v>0</v>
      </c>
      <c r="H318" s="152" t="s">
        <v>1418</v>
      </c>
    </row>
    <row r="319" spans="1:8" ht="51.75" customHeight="1" x14ac:dyDescent="0.25">
      <c r="A319" s="147" t="s">
        <v>1176</v>
      </c>
      <c r="B319" s="140" t="s">
        <v>1177</v>
      </c>
      <c r="C319" s="141">
        <v>11172.54</v>
      </c>
      <c r="D319" s="141">
        <v>11172.54</v>
      </c>
      <c r="E319" s="16">
        <v>0</v>
      </c>
      <c r="F319" s="16">
        <v>0</v>
      </c>
      <c r="G319" s="16">
        <v>0</v>
      </c>
      <c r="H319" s="152" t="s">
        <v>1419</v>
      </c>
    </row>
    <row r="320" spans="1:8" ht="51.75" customHeight="1" x14ac:dyDescent="0.25">
      <c r="A320" s="147" t="s">
        <v>1178</v>
      </c>
      <c r="B320" s="140" t="s">
        <v>1179</v>
      </c>
      <c r="C320" s="141">
        <v>4684.26</v>
      </c>
      <c r="D320" s="141">
        <v>4684.26</v>
      </c>
      <c r="E320" s="16">
        <v>0</v>
      </c>
      <c r="F320" s="16">
        <v>0</v>
      </c>
      <c r="G320" s="16">
        <v>0</v>
      </c>
      <c r="H320" s="152" t="s">
        <v>1420</v>
      </c>
    </row>
    <row r="321" spans="1:8" ht="51.75" customHeight="1" x14ac:dyDescent="0.25">
      <c r="A321" s="147" t="s">
        <v>1180</v>
      </c>
      <c r="B321" s="140" t="s">
        <v>1181</v>
      </c>
      <c r="C321" s="141">
        <v>12842.05</v>
      </c>
      <c r="D321" s="141">
        <v>12842.05</v>
      </c>
      <c r="E321" s="16">
        <v>0</v>
      </c>
      <c r="F321" s="16">
        <v>0</v>
      </c>
      <c r="G321" s="16">
        <v>0</v>
      </c>
      <c r="H321" s="152" t="s">
        <v>1421</v>
      </c>
    </row>
    <row r="322" spans="1:8" ht="51.75" customHeight="1" x14ac:dyDescent="0.25">
      <c r="A322" s="147" t="s">
        <v>1182</v>
      </c>
      <c r="B322" s="140" t="s">
        <v>1183</v>
      </c>
      <c r="C322" s="141">
        <v>233528</v>
      </c>
      <c r="D322" s="141">
        <v>233528</v>
      </c>
      <c r="E322" s="16">
        <v>0</v>
      </c>
      <c r="F322" s="16">
        <v>0</v>
      </c>
      <c r="G322" s="16">
        <v>0</v>
      </c>
      <c r="H322" s="152" t="s">
        <v>1422</v>
      </c>
    </row>
    <row r="323" spans="1:8" ht="51.75" customHeight="1" x14ac:dyDescent="0.25">
      <c r="A323" s="147" t="s">
        <v>1184</v>
      </c>
      <c r="B323" s="140" t="s">
        <v>1185</v>
      </c>
      <c r="C323" s="141">
        <v>20525.88</v>
      </c>
      <c r="D323" s="141">
        <v>20525.88</v>
      </c>
      <c r="E323" s="16">
        <v>0</v>
      </c>
      <c r="F323" s="16">
        <v>0</v>
      </c>
      <c r="G323" s="16">
        <v>0</v>
      </c>
      <c r="H323" s="152" t="s">
        <v>1423</v>
      </c>
    </row>
    <row r="324" spans="1:8" ht="51.75" customHeight="1" x14ac:dyDescent="0.25">
      <c r="A324" s="147" t="s">
        <v>1186</v>
      </c>
      <c r="B324" s="140" t="s">
        <v>1187</v>
      </c>
      <c r="C324" s="141">
        <v>338998.47</v>
      </c>
      <c r="D324" s="141">
        <v>338998.47</v>
      </c>
      <c r="E324" s="16">
        <v>0</v>
      </c>
      <c r="F324" s="16">
        <v>0</v>
      </c>
      <c r="G324" s="16">
        <v>0</v>
      </c>
      <c r="H324" s="152" t="s">
        <v>1425</v>
      </c>
    </row>
    <row r="325" spans="1:8" ht="51.75" customHeight="1" x14ac:dyDescent="0.25">
      <c r="A325" s="147" t="s">
        <v>1412</v>
      </c>
      <c r="B325" s="140" t="s">
        <v>1413</v>
      </c>
      <c r="C325" s="141">
        <v>541133.72</v>
      </c>
      <c r="D325" s="141">
        <v>541133.72</v>
      </c>
      <c r="E325" s="16">
        <v>0</v>
      </c>
      <c r="F325" s="16">
        <v>0</v>
      </c>
      <c r="G325" s="16">
        <v>0</v>
      </c>
      <c r="H325" s="152" t="s">
        <v>1425</v>
      </c>
    </row>
    <row r="326" spans="1:8" ht="51.75" customHeight="1" x14ac:dyDescent="0.25">
      <c r="A326" s="147" t="s">
        <v>1414</v>
      </c>
      <c r="B326" s="140" t="s">
        <v>1415</v>
      </c>
      <c r="C326" s="141">
        <v>336848.65</v>
      </c>
      <c r="D326" s="141">
        <v>336848.65</v>
      </c>
      <c r="E326" s="16">
        <v>0</v>
      </c>
      <c r="F326" s="16">
        <v>0</v>
      </c>
      <c r="G326" s="16">
        <v>0</v>
      </c>
      <c r="H326" s="152" t="s">
        <v>1425</v>
      </c>
    </row>
    <row r="327" spans="1:8" ht="51.75" customHeight="1" x14ac:dyDescent="0.25">
      <c r="A327" s="147" t="s">
        <v>1188</v>
      </c>
      <c r="B327" s="140" t="s">
        <v>1189</v>
      </c>
      <c r="C327" s="141">
        <v>10309.94</v>
      </c>
      <c r="D327" s="141">
        <v>10309.94</v>
      </c>
      <c r="E327" s="16">
        <v>0</v>
      </c>
      <c r="F327" s="16">
        <v>0</v>
      </c>
      <c r="G327" s="16">
        <v>0</v>
      </c>
      <c r="H327" s="152" t="s">
        <v>1425</v>
      </c>
    </row>
    <row r="328" spans="1:8" ht="51.75" customHeight="1" x14ac:dyDescent="0.25">
      <c r="A328" s="147" t="s">
        <v>1190</v>
      </c>
      <c r="B328" s="140" t="s">
        <v>1191</v>
      </c>
      <c r="C328" s="141">
        <v>24501.66</v>
      </c>
      <c r="D328" s="141">
        <v>24501.66</v>
      </c>
      <c r="E328" s="16">
        <v>0</v>
      </c>
      <c r="F328" s="16">
        <v>0</v>
      </c>
      <c r="G328" s="16">
        <v>0</v>
      </c>
      <c r="H328" s="152" t="s">
        <v>1424</v>
      </c>
    </row>
    <row r="329" spans="1:8" ht="38.25" customHeight="1" x14ac:dyDescent="0.25">
      <c r="A329" s="147" t="s">
        <v>1192</v>
      </c>
      <c r="B329" s="140" t="s">
        <v>1193</v>
      </c>
      <c r="C329" s="141">
        <v>6801.03</v>
      </c>
      <c r="D329" s="141">
        <v>6801.03</v>
      </c>
      <c r="E329" s="16">
        <v>0</v>
      </c>
      <c r="F329" s="16">
        <v>0</v>
      </c>
      <c r="G329" s="16">
        <v>0</v>
      </c>
      <c r="H329" s="152" t="s">
        <v>1263</v>
      </c>
    </row>
    <row r="330" spans="1:8" ht="9.75" customHeight="1" x14ac:dyDescent="0.25">
      <c r="A330" s="147">
        <v>2118</v>
      </c>
      <c r="B330" s="140" t="s">
        <v>377</v>
      </c>
      <c r="C330" s="149">
        <v>0</v>
      </c>
      <c r="D330" s="149">
        <v>0</v>
      </c>
      <c r="E330" s="16">
        <v>0</v>
      </c>
      <c r="F330" s="16">
        <v>0</v>
      </c>
      <c r="G330" s="16">
        <v>0</v>
      </c>
      <c r="H330" s="112" t="s">
        <v>1262</v>
      </c>
    </row>
    <row r="331" spans="1:8" ht="9.75" customHeight="1" x14ac:dyDescent="0.25">
      <c r="A331" s="147">
        <v>2119</v>
      </c>
      <c r="B331" s="140" t="s">
        <v>378</v>
      </c>
      <c r="C331" s="149">
        <f>SUM(C332:C365)</f>
        <v>816388.8</v>
      </c>
      <c r="D331" s="149">
        <f t="shared" ref="D331:G331" si="17">SUM(D332:D365)</f>
        <v>693043.3</v>
      </c>
      <c r="E331" s="149">
        <f t="shared" si="17"/>
        <v>0</v>
      </c>
      <c r="F331" s="149">
        <f t="shared" si="17"/>
        <v>0</v>
      </c>
      <c r="G331" s="149">
        <f t="shared" si="17"/>
        <v>123345.5</v>
      </c>
      <c r="H331" s="112" t="s">
        <v>1262</v>
      </c>
    </row>
    <row r="332" spans="1:8" ht="9.75" customHeight="1" x14ac:dyDescent="0.25">
      <c r="A332" s="147" t="s">
        <v>1194</v>
      </c>
      <c r="B332" s="140" t="s">
        <v>1195</v>
      </c>
      <c r="C332" s="141">
        <v>32283.03</v>
      </c>
      <c r="D332" s="16">
        <v>0</v>
      </c>
      <c r="E332" s="16">
        <v>0</v>
      </c>
      <c r="F332" s="16">
        <v>0</v>
      </c>
      <c r="G332" s="141">
        <v>32283.03</v>
      </c>
      <c r="H332" s="112" t="s">
        <v>1262</v>
      </c>
    </row>
    <row r="333" spans="1:8" ht="9.75" customHeight="1" x14ac:dyDescent="0.25">
      <c r="A333" s="147" t="s">
        <v>1196</v>
      </c>
      <c r="B333" s="140" t="s">
        <v>1197</v>
      </c>
      <c r="C333" s="141">
        <v>211.35</v>
      </c>
      <c r="D333" s="16">
        <v>0</v>
      </c>
      <c r="E333" s="16">
        <v>0</v>
      </c>
      <c r="F333" s="16">
        <v>0</v>
      </c>
      <c r="G333" s="141">
        <v>211.35</v>
      </c>
      <c r="H333" s="112" t="s">
        <v>1262</v>
      </c>
    </row>
    <row r="334" spans="1:8" ht="9.75" customHeight="1" x14ac:dyDescent="0.25">
      <c r="A334" s="147" t="s">
        <v>1198</v>
      </c>
      <c r="B334" s="140" t="s">
        <v>1199</v>
      </c>
      <c r="C334" s="141">
        <v>60442.2</v>
      </c>
      <c r="D334" s="16">
        <v>0</v>
      </c>
      <c r="E334" s="16">
        <v>0</v>
      </c>
      <c r="F334" s="16">
        <v>0</v>
      </c>
      <c r="G334" s="141">
        <v>60442.2</v>
      </c>
      <c r="H334" s="112" t="s">
        <v>1262</v>
      </c>
    </row>
    <row r="335" spans="1:8" ht="9.75" customHeight="1" x14ac:dyDescent="0.25">
      <c r="A335" s="147" t="s">
        <v>1200</v>
      </c>
      <c r="B335" s="140" t="s">
        <v>1201</v>
      </c>
      <c r="C335" s="141">
        <v>1058.27</v>
      </c>
      <c r="D335" s="16">
        <v>0</v>
      </c>
      <c r="E335" s="16">
        <v>0</v>
      </c>
      <c r="F335" s="16">
        <v>0</v>
      </c>
      <c r="G335" s="141">
        <v>1058.27</v>
      </c>
      <c r="H335" s="112" t="s">
        <v>1262</v>
      </c>
    </row>
    <row r="336" spans="1:8" ht="9.75" customHeight="1" x14ac:dyDescent="0.25">
      <c r="A336" s="147" t="s">
        <v>1202</v>
      </c>
      <c r="B336" s="140" t="s">
        <v>1203</v>
      </c>
      <c r="C336" s="141">
        <v>4500</v>
      </c>
      <c r="D336" s="16">
        <v>0</v>
      </c>
      <c r="E336" s="16">
        <v>0</v>
      </c>
      <c r="F336" s="16">
        <v>0</v>
      </c>
      <c r="G336" s="141">
        <v>4500</v>
      </c>
      <c r="H336" s="112" t="s">
        <v>1262</v>
      </c>
    </row>
    <row r="337" spans="1:8" ht="9.75" customHeight="1" x14ac:dyDescent="0.25">
      <c r="A337" s="147" t="s">
        <v>1204</v>
      </c>
      <c r="B337" s="140" t="s">
        <v>1205</v>
      </c>
      <c r="C337" s="141">
        <v>600</v>
      </c>
      <c r="D337" s="16">
        <v>0</v>
      </c>
      <c r="E337" s="16">
        <v>0</v>
      </c>
      <c r="F337" s="16">
        <v>0</v>
      </c>
      <c r="G337" s="141">
        <v>600</v>
      </c>
      <c r="H337" s="112" t="s">
        <v>1262</v>
      </c>
    </row>
    <row r="338" spans="1:8" ht="9.75" customHeight="1" x14ac:dyDescent="0.25">
      <c r="A338" s="147" t="s">
        <v>1206</v>
      </c>
      <c r="B338" s="140" t="s">
        <v>830</v>
      </c>
      <c r="C338" s="141">
        <v>1644.2</v>
      </c>
      <c r="D338" s="16">
        <v>0</v>
      </c>
      <c r="E338" s="16">
        <v>0</v>
      </c>
      <c r="F338" s="16">
        <v>0</v>
      </c>
      <c r="G338" s="141">
        <v>1644.2</v>
      </c>
      <c r="H338" s="112" t="s">
        <v>1262</v>
      </c>
    </row>
    <row r="339" spans="1:8" ht="9.75" customHeight="1" x14ac:dyDescent="0.25">
      <c r="A339" s="147" t="s">
        <v>1207</v>
      </c>
      <c r="B339" s="140" t="s">
        <v>1208</v>
      </c>
      <c r="C339" s="141">
        <v>326.39</v>
      </c>
      <c r="D339" s="16">
        <v>0</v>
      </c>
      <c r="E339" s="16">
        <v>0</v>
      </c>
      <c r="F339" s="16">
        <v>0</v>
      </c>
      <c r="G339" s="141">
        <v>326.39</v>
      </c>
      <c r="H339" s="112" t="s">
        <v>1262</v>
      </c>
    </row>
    <row r="340" spans="1:8" ht="9.75" customHeight="1" x14ac:dyDescent="0.25">
      <c r="A340" s="147" t="s">
        <v>1209</v>
      </c>
      <c r="B340" s="140" t="s">
        <v>901</v>
      </c>
      <c r="C340" s="141">
        <v>132.26</v>
      </c>
      <c r="D340" s="16">
        <v>0</v>
      </c>
      <c r="E340" s="16">
        <v>0</v>
      </c>
      <c r="F340" s="16">
        <v>0</v>
      </c>
      <c r="G340" s="141">
        <v>132.26</v>
      </c>
      <c r="H340" s="112" t="s">
        <v>1262</v>
      </c>
    </row>
    <row r="341" spans="1:8" ht="9.75" customHeight="1" x14ac:dyDescent="0.25">
      <c r="A341" s="147" t="s">
        <v>1210</v>
      </c>
      <c r="B341" s="140" t="s">
        <v>1211</v>
      </c>
      <c r="C341" s="141">
        <v>2341.0300000000002</v>
      </c>
      <c r="D341" s="16">
        <v>0</v>
      </c>
      <c r="E341" s="16">
        <v>0</v>
      </c>
      <c r="F341" s="16">
        <v>0</v>
      </c>
      <c r="G341" s="141">
        <v>2341.0300000000002</v>
      </c>
      <c r="H341" s="112" t="s">
        <v>1262</v>
      </c>
    </row>
    <row r="342" spans="1:8" ht="9.75" customHeight="1" x14ac:dyDescent="0.25">
      <c r="A342" s="147" t="s">
        <v>1212</v>
      </c>
      <c r="B342" s="140" t="s">
        <v>1213</v>
      </c>
      <c r="C342" s="141">
        <v>780.44</v>
      </c>
      <c r="D342" s="16">
        <v>0</v>
      </c>
      <c r="E342" s="16">
        <v>0</v>
      </c>
      <c r="F342" s="16">
        <v>0</v>
      </c>
      <c r="G342" s="141">
        <v>780.44</v>
      </c>
      <c r="H342" s="112" t="s">
        <v>1262</v>
      </c>
    </row>
    <row r="343" spans="1:8" ht="9.75" customHeight="1" x14ac:dyDescent="0.25">
      <c r="A343" s="147" t="s">
        <v>1214</v>
      </c>
      <c r="B343" s="140" t="s">
        <v>842</v>
      </c>
      <c r="C343" s="141">
        <v>1857.31</v>
      </c>
      <c r="D343" s="16">
        <v>0</v>
      </c>
      <c r="E343" s="16">
        <v>0</v>
      </c>
      <c r="F343" s="16">
        <v>0</v>
      </c>
      <c r="G343" s="141">
        <v>1857.31</v>
      </c>
      <c r="H343" s="112" t="s">
        <v>1262</v>
      </c>
    </row>
    <row r="344" spans="1:8" ht="9.75" customHeight="1" x14ac:dyDescent="0.25">
      <c r="A344" s="147" t="s">
        <v>1215</v>
      </c>
      <c r="B344" s="140" t="s">
        <v>915</v>
      </c>
      <c r="C344" s="141">
        <v>199.77</v>
      </c>
      <c r="D344" s="16">
        <v>0</v>
      </c>
      <c r="E344" s="16">
        <v>0</v>
      </c>
      <c r="F344" s="16">
        <v>0</v>
      </c>
      <c r="G344" s="141">
        <v>199.77</v>
      </c>
      <c r="H344" s="112" t="s">
        <v>1262</v>
      </c>
    </row>
    <row r="345" spans="1:8" ht="9.75" customHeight="1" x14ac:dyDescent="0.25">
      <c r="A345" s="147" t="s">
        <v>1216</v>
      </c>
      <c r="B345" s="140" t="s">
        <v>836</v>
      </c>
      <c r="C345" s="141">
        <v>299.76</v>
      </c>
      <c r="D345" s="16">
        <v>0</v>
      </c>
      <c r="E345" s="16">
        <v>0</v>
      </c>
      <c r="F345" s="16">
        <v>0</v>
      </c>
      <c r="G345" s="141">
        <v>299.76</v>
      </c>
      <c r="H345" s="112" t="s">
        <v>1262</v>
      </c>
    </row>
    <row r="346" spans="1:8" ht="9.75" customHeight="1" x14ac:dyDescent="0.25">
      <c r="A346" s="147" t="s">
        <v>1217</v>
      </c>
      <c r="B346" s="140" t="s">
        <v>1218</v>
      </c>
      <c r="C346" s="141">
        <v>1000</v>
      </c>
      <c r="D346" s="16">
        <v>0</v>
      </c>
      <c r="E346" s="16">
        <v>0</v>
      </c>
      <c r="F346" s="16">
        <v>0</v>
      </c>
      <c r="G346" s="141">
        <v>1000</v>
      </c>
      <c r="H346" s="112" t="s">
        <v>1262</v>
      </c>
    </row>
    <row r="347" spans="1:8" ht="9.75" customHeight="1" x14ac:dyDescent="0.25">
      <c r="A347" s="147" t="s">
        <v>1219</v>
      </c>
      <c r="B347" s="140" t="s">
        <v>1220</v>
      </c>
      <c r="C347" s="141">
        <v>50</v>
      </c>
      <c r="D347" s="16">
        <v>0</v>
      </c>
      <c r="E347" s="16">
        <v>0</v>
      </c>
      <c r="F347" s="16">
        <v>0</v>
      </c>
      <c r="G347" s="141">
        <v>50</v>
      </c>
      <c r="H347" s="112" t="s">
        <v>1262</v>
      </c>
    </row>
    <row r="348" spans="1:8" ht="9.75" customHeight="1" x14ac:dyDescent="0.25">
      <c r="A348" s="147" t="s">
        <v>1221</v>
      </c>
      <c r="B348" s="140" t="s">
        <v>1222</v>
      </c>
      <c r="C348" s="141">
        <v>923.1</v>
      </c>
      <c r="D348" s="16">
        <v>0</v>
      </c>
      <c r="E348" s="16">
        <v>0</v>
      </c>
      <c r="F348" s="16">
        <v>0</v>
      </c>
      <c r="G348" s="141">
        <v>923.1</v>
      </c>
      <c r="H348" s="112" t="s">
        <v>1262</v>
      </c>
    </row>
    <row r="349" spans="1:8" ht="9.75" customHeight="1" x14ac:dyDescent="0.25">
      <c r="A349" s="147" t="s">
        <v>1223</v>
      </c>
      <c r="B349" s="140" t="s">
        <v>1224</v>
      </c>
      <c r="C349" s="141">
        <v>923.1</v>
      </c>
      <c r="D349" s="16">
        <v>0</v>
      </c>
      <c r="E349" s="16">
        <v>0</v>
      </c>
      <c r="F349" s="16">
        <v>0</v>
      </c>
      <c r="G349" s="141">
        <v>923.1</v>
      </c>
      <c r="H349" s="112" t="s">
        <v>1262</v>
      </c>
    </row>
    <row r="350" spans="1:8" ht="9.75" customHeight="1" x14ac:dyDescent="0.25">
      <c r="A350" s="147" t="s">
        <v>1225</v>
      </c>
      <c r="B350" s="140" t="s">
        <v>1226</v>
      </c>
      <c r="C350" s="141">
        <v>2000</v>
      </c>
      <c r="D350" s="16">
        <v>0</v>
      </c>
      <c r="E350" s="16">
        <v>0</v>
      </c>
      <c r="F350" s="16">
        <v>0</v>
      </c>
      <c r="G350" s="141">
        <v>2000</v>
      </c>
      <c r="H350" s="112" t="s">
        <v>1262</v>
      </c>
    </row>
    <row r="351" spans="1:8" ht="9.75" customHeight="1" x14ac:dyDescent="0.25">
      <c r="A351" s="147" t="s">
        <v>1227</v>
      </c>
      <c r="B351" s="140" t="s">
        <v>1228</v>
      </c>
      <c r="C351" s="141">
        <v>200</v>
      </c>
      <c r="D351" s="16">
        <v>0</v>
      </c>
      <c r="E351" s="16">
        <v>0</v>
      </c>
      <c r="F351" s="16">
        <v>0</v>
      </c>
      <c r="G351" s="141">
        <v>200</v>
      </c>
      <c r="H351" s="112" t="s">
        <v>1262</v>
      </c>
    </row>
    <row r="352" spans="1:8" ht="9.75" customHeight="1" x14ac:dyDescent="0.25">
      <c r="A352" s="147" t="s">
        <v>1229</v>
      </c>
      <c r="B352" s="140" t="s">
        <v>885</v>
      </c>
      <c r="C352" s="141">
        <v>871.29</v>
      </c>
      <c r="D352" s="16">
        <v>0</v>
      </c>
      <c r="E352" s="16">
        <v>0</v>
      </c>
      <c r="F352" s="16">
        <v>0</v>
      </c>
      <c r="G352" s="141">
        <v>871.29</v>
      </c>
      <c r="H352" s="112" t="s">
        <v>1262</v>
      </c>
    </row>
    <row r="353" spans="1:8" ht="9.75" customHeight="1" x14ac:dyDescent="0.25">
      <c r="A353" s="147" t="s">
        <v>1230</v>
      </c>
      <c r="B353" s="140" t="s">
        <v>1231</v>
      </c>
      <c r="C353" s="141">
        <v>4463.46</v>
      </c>
      <c r="D353" s="16">
        <v>0</v>
      </c>
      <c r="E353" s="16">
        <v>0</v>
      </c>
      <c r="F353" s="16">
        <v>0</v>
      </c>
      <c r="G353" s="141">
        <v>4463.46</v>
      </c>
      <c r="H353" s="112" t="s">
        <v>1262</v>
      </c>
    </row>
    <row r="354" spans="1:8" ht="9.75" customHeight="1" x14ac:dyDescent="0.25">
      <c r="A354" s="147" t="s">
        <v>1232</v>
      </c>
      <c r="B354" s="140" t="s">
        <v>1233</v>
      </c>
      <c r="C354" s="141">
        <v>1421.24</v>
      </c>
      <c r="D354" s="16">
        <v>0</v>
      </c>
      <c r="E354" s="16">
        <v>0</v>
      </c>
      <c r="F354" s="16">
        <v>0</v>
      </c>
      <c r="G354" s="141">
        <v>1421.24</v>
      </c>
      <c r="H354" s="112" t="s">
        <v>1262</v>
      </c>
    </row>
    <row r="355" spans="1:8" ht="9.75" customHeight="1" x14ac:dyDescent="0.25">
      <c r="A355" s="147" t="s">
        <v>1234</v>
      </c>
      <c r="B355" s="140" t="s">
        <v>1235</v>
      </c>
      <c r="C355" s="141">
        <v>421.8</v>
      </c>
      <c r="D355" s="16">
        <v>0</v>
      </c>
      <c r="E355" s="16">
        <v>0</v>
      </c>
      <c r="F355" s="16">
        <v>0</v>
      </c>
      <c r="G355" s="141">
        <v>421.8</v>
      </c>
      <c r="H355" s="112" t="s">
        <v>1262</v>
      </c>
    </row>
    <row r="356" spans="1:8" ht="9.75" customHeight="1" x14ac:dyDescent="0.25">
      <c r="A356" s="147" t="s">
        <v>1236</v>
      </c>
      <c r="B356" s="140" t="s">
        <v>1237</v>
      </c>
      <c r="C356" s="141">
        <v>2320.8000000000002</v>
      </c>
      <c r="D356" s="16">
        <v>0</v>
      </c>
      <c r="E356" s="16">
        <v>0</v>
      </c>
      <c r="F356" s="16">
        <v>0</v>
      </c>
      <c r="G356" s="141">
        <v>2320.8000000000002</v>
      </c>
      <c r="H356" s="112" t="s">
        <v>1262</v>
      </c>
    </row>
    <row r="357" spans="1:8" ht="9.75" customHeight="1" x14ac:dyDescent="0.25">
      <c r="A357" s="147" t="s">
        <v>1238</v>
      </c>
      <c r="B357" s="140" t="s">
        <v>863</v>
      </c>
      <c r="C357" s="141">
        <v>2000</v>
      </c>
      <c r="D357" s="16">
        <v>0</v>
      </c>
      <c r="E357" s="16">
        <v>0</v>
      </c>
      <c r="F357" s="16">
        <v>0</v>
      </c>
      <c r="G357" s="141">
        <v>2000</v>
      </c>
      <c r="H357" s="112" t="s">
        <v>1262</v>
      </c>
    </row>
    <row r="358" spans="1:8" ht="9.75" customHeight="1" x14ac:dyDescent="0.25">
      <c r="A358" s="147" t="s">
        <v>1239</v>
      </c>
      <c r="B358" s="140" t="s">
        <v>1240</v>
      </c>
      <c r="C358" s="141">
        <v>74.7</v>
      </c>
      <c r="D358" s="16">
        <v>0</v>
      </c>
      <c r="E358" s="16">
        <v>0</v>
      </c>
      <c r="F358" s="16">
        <v>0</v>
      </c>
      <c r="G358" s="141">
        <v>74.7</v>
      </c>
      <c r="H358" s="112" t="s">
        <v>1262</v>
      </c>
    </row>
    <row r="359" spans="1:8" ht="9.75" customHeight="1" x14ac:dyDescent="0.25">
      <c r="A359" s="147" t="s">
        <v>1416</v>
      </c>
      <c r="B359" s="140" t="s">
        <v>1417</v>
      </c>
      <c r="C359" s="141">
        <v>79983</v>
      </c>
      <c r="D359" s="16">
        <f>+C359</f>
        <v>79983</v>
      </c>
      <c r="E359" s="16">
        <v>0</v>
      </c>
      <c r="F359" s="16">
        <v>0</v>
      </c>
      <c r="G359" s="16">
        <v>0</v>
      </c>
      <c r="H359" s="112" t="s">
        <v>1262</v>
      </c>
    </row>
    <row r="360" spans="1:8" ht="9.75" customHeight="1" x14ac:dyDescent="0.25">
      <c r="A360" s="147" t="s">
        <v>1241</v>
      </c>
      <c r="B360" s="140" t="s">
        <v>1242</v>
      </c>
      <c r="C360" s="141">
        <v>11958.01</v>
      </c>
      <c r="D360" s="141">
        <v>11958.01</v>
      </c>
      <c r="E360" s="16">
        <v>0</v>
      </c>
      <c r="F360" s="16">
        <v>0</v>
      </c>
      <c r="G360" s="16">
        <v>0</v>
      </c>
      <c r="H360" s="112" t="s">
        <v>1262</v>
      </c>
    </row>
    <row r="361" spans="1:8" ht="9.75" customHeight="1" x14ac:dyDescent="0.25">
      <c r="A361" s="147" t="s">
        <v>1243</v>
      </c>
      <c r="B361" s="140" t="s">
        <v>1244</v>
      </c>
      <c r="C361" s="141">
        <v>100.92</v>
      </c>
      <c r="D361" s="141">
        <v>100.92</v>
      </c>
      <c r="E361" s="16">
        <v>0</v>
      </c>
      <c r="F361" s="16">
        <v>0</v>
      </c>
      <c r="G361" s="16">
        <v>0</v>
      </c>
      <c r="H361" s="112" t="s">
        <v>1262</v>
      </c>
    </row>
    <row r="362" spans="1:8" ht="9.75" customHeight="1" x14ac:dyDescent="0.25">
      <c r="A362" s="147" t="s">
        <v>1245</v>
      </c>
      <c r="B362" s="140" t="s">
        <v>1246</v>
      </c>
      <c r="C362" s="141">
        <v>35.6</v>
      </c>
      <c r="D362" s="141">
        <v>35.6</v>
      </c>
      <c r="E362" s="16">
        <v>0</v>
      </c>
      <c r="F362" s="16">
        <v>0</v>
      </c>
      <c r="G362" s="16">
        <v>0</v>
      </c>
      <c r="H362" s="112" t="s">
        <v>1262</v>
      </c>
    </row>
    <row r="363" spans="1:8" ht="9.75" customHeight="1" x14ac:dyDescent="0.25">
      <c r="A363" s="147" t="s">
        <v>1247</v>
      </c>
      <c r="B363" s="140" t="s">
        <v>1248</v>
      </c>
      <c r="C363" s="141">
        <v>242159.76</v>
      </c>
      <c r="D363" s="141">
        <v>242159.76</v>
      </c>
      <c r="E363" s="16">
        <v>0</v>
      </c>
      <c r="F363" s="16">
        <v>0</v>
      </c>
      <c r="G363" s="16">
        <v>0</v>
      </c>
      <c r="H363" s="112" t="s">
        <v>1262</v>
      </c>
    </row>
    <row r="364" spans="1:8" ht="9.75" customHeight="1" x14ac:dyDescent="0.25">
      <c r="A364" s="147" t="s">
        <v>1249</v>
      </c>
      <c r="B364" s="140" t="s">
        <v>1250</v>
      </c>
      <c r="C364" s="141">
        <v>811.9</v>
      </c>
      <c r="D364" s="141">
        <v>811.9</v>
      </c>
      <c r="E364" s="16">
        <v>0</v>
      </c>
      <c r="F364" s="16">
        <v>0</v>
      </c>
      <c r="G364" s="16">
        <v>0</v>
      </c>
      <c r="H364" s="112" t="s">
        <v>1262</v>
      </c>
    </row>
    <row r="365" spans="1:8" ht="34.5" customHeight="1" x14ac:dyDescent="0.25">
      <c r="A365" s="147" t="s">
        <v>1251</v>
      </c>
      <c r="B365" s="140" t="s">
        <v>1252</v>
      </c>
      <c r="C365" s="141">
        <v>357994.11</v>
      </c>
      <c r="D365" s="141">
        <v>357994.11</v>
      </c>
      <c r="E365" s="16">
        <v>0</v>
      </c>
      <c r="F365" s="16">
        <v>0</v>
      </c>
      <c r="G365" s="16">
        <v>0</v>
      </c>
      <c r="H365" s="152" t="s">
        <v>1265</v>
      </c>
    </row>
    <row r="366" spans="1:8" ht="9.75" customHeight="1" x14ac:dyDescent="0.25">
      <c r="A366" s="15">
        <v>2120</v>
      </c>
      <c r="B366" s="14" t="s">
        <v>379</v>
      </c>
      <c r="C366" s="145">
        <v>0</v>
      </c>
      <c r="D366" s="16">
        <v>0</v>
      </c>
      <c r="E366" s="16">
        <v>0</v>
      </c>
      <c r="F366" s="16">
        <v>0</v>
      </c>
      <c r="G366" s="16">
        <v>0</v>
      </c>
      <c r="H366" s="14"/>
    </row>
    <row r="367" spans="1:8" ht="9.75" customHeight="1" x14ac:dyDescent="0.25">
      <c r="A367" s="15">
        <v>2121</v>
      </c>
      <c r="B367" s="14" t="s">
        <v>380</v>
      </c>
      <c r="C367" s="145">
        <v>0</v>
      </c>
      <c r="D367" s="16">
        <v>0</v>
      </c>
      <c r="E367" s="16">
        <v>0</v>
      </c>
      <c r="F367" s="16">
        <v>0</v>
      </c>
      <c r="G367" s="16">
        <v>0</v>
      </c>
      <c r="H367" s="14"/>
    </row>
    <row r="368" spans="1:8" ht="9.75" customHeight="1" x14ac:dyDescent="0.25">
      <c r="A368" s="15">
        <v>2122</v>
      </c>
      <c r="B368" s="14" t="s">
        <v>381</v>
      </c>
      <c r="C368" s="145">
        <v>0</v>
      </c>
      <c r="D368" s="16">
        <v>0</v>
      </c>
      <c r="E368" s="16">
        <v>0</v>
      </c>
      <c r="F368" s="16">
        <v>0</v>
      </c>
      <c r="G368" s="16">
        <v>0</v>
      </c>
      <c r="H368" s="14"/>
    </row>
    <row r="369" spans="1:8" ht="9.75" customHeight="1" x14ac:dyDescent="0.25">
      <c r="A369" s="15">
        <v>2129</v>
      </c>
      <c r="B369" s="14" t="s">
        <v>382</v>
      </c>
      <c r="C369" s="145">
        <v>0</v>
      </c>
      <c r="D369" s="16">
        <v>0</v>
      </c>
      <c r="E369" s="16">
        <v>0</v>
      </c>
      <c r="F369" s="16">
        <v>0</v>
      </c>
      <c r="G369" s="16">
        <v>0</v>
      </c>
      <c r="H369" s="14"/>
    </row>
    <row r="370" spans="1:8" ht="9.75" customHeight="1" x14ac:dyDescent="0.25">
      <c r="A370" s="14"/>
      <c r="B370" s="14"/>
      <c r="C370" s="14"/>
      <c r="D370" s="14"/>
      <c r="E370" s="14"/>
      <c r="F370" s="14"/>
      <c r="G370" s="14"/>
      <c r="H370" s="14"/>
    </row>
    <row r="371" spans="1:8" ht="9.75" customHeight="1" x14ac:dyDescent="0.25">
      <c r="A371" s="85" t="s">
        <v>383</v>
      </c>
      <c r="B371" s="85"/>
      <c r="C371" s="85"/>
      <c r="D371" s="85"/>
      <c r="E371" s="85"/>
      <c r="F371" s="85"/>
      <c r="G371" s="85"/>
      <c r="H371" s="85"/>
    </row>
    <row r="372" spans="1:8" ht="9.75" customHeight="1" x14ac:dyDescent="0.25">
      <c r="A372" s="86" t="s">
        <v>70</v>
      </c>
      <c r="B372" s="86" t="s">
        <v>71</v>
      </c>
      <c r="C372" s="86" t="s">
        <v>72</v>
      </c>
      <c r="D372" s="86" t="s">
        <v>384</v>
      </c>
      <c r="E372" s="86" t="s">
        <v>279</v>
      </c>
      <c r="F372" s="86"/>
      <c r="G372" s="86"/>
      <c r="H372" s="86"/>
    </row>
    <row r="373" spans="1:8" ht="9.75" customHeight="1" x14ac:dyDescent="0.25">
      <c r="A373" s="15">
        <v>2160</v>
      </c>
      <c r="B373" s="14" t="s">
        <v>385</v>
      </c>
      <c r="C373" s="16">
        <v>0</v>
      </c>
      <c r="D373" s="14"/>
      <c r="E373" s="14"/>
      <c r="F373" s="14"/>
      <c r="G373" s="14"/>
      <c r="H373" s="14"/>
    </row>
    <row r="374" spans="1:8" ht="9.75" customHeight="1" x14ac:dyDescent="0.25">
      <c r="A374" s="15">
        <v>2161</v>
      </c>
      <c r="B374" s="14" t="s">
        <v>386</v>
      </c>
      <c r="C374" s="16">
        <v>0</v>
      </c>
      <c r="D374" s="14"/>
      <c r="E374" s="14"/>
      <c r="F374" s="14"/>
      <c r="G374" s="14"/>
      <c r="H374" s="14"/>
    </row>
    <row r="375" spans="1:8" ht="9.75" customHeight="1" x14ac:dyDescent="0.25">
      <c r="A375" s="15">
        <v>2162</v>
      </c>
      <c r="B375" s="14" t="s">
        <v>387</v>
      </c>
      <c r="C375" s="16">
        <v>0</v>
      </c>
      <c r="D375" s="14"/>
      <c r="E375" s="14"/>
    </row>
    <row r="376" spans="1:8" ht="9.75" customHeight="1" x14ac:dyDescent="0.25">
      <c r="A376" s="15">
        <v>2163</v>
      </c>
      <c r="B376" s="14" t="s">
        <v>388</v>
      </c>
      <c r="C376" s="16">
        <v>0</v>
      </c>
      <c r="D376" s="14"/>
      <c r="E376" s="14"/>
    </row>
    <row r="377" spans="1:8" ht="9.75" customHeight="1" x14ac:dyDescent="0.25">
      <c r="A377" s="15">
        <v>2164</v>
      </c>
      <c r="B377" s="14" t="s">
        <v>389</v>
      </c>
      <c r="C377" s="16">
        <v>0</v>
      </c>
      <c r="D377" s="14"/>
      <c r="E377" s="14"/>
    </row>
    <row r="378" spans="1:8" ht="9.75" customHeight="1" x14ac:dyDescent="0.25">
      <c r="A378" s="15">
        <v>2165</v>
      </c>
      <c r="B378" s="14" t="s">
        <v>390</v>
      </c>
      <c r="C378" s="16">
        <v>0</v>
      </c>
      <c r="D378" s="14"/>
      <c r="E378" s="14"/>
    </row>
    <row r="379" spans="1:8" ht="9.75" customHeight="1" x14ac:dyDescent="0.25">
      <c r="A379" s="15">
        <v>2166</v>
      </c>
      <c r="B379" s="14" t="s">
        <v>391</v>
      </c>
      <c r="C379" s="16">
        <v>0</v>
      </c>
      <c r="D379" s="14"/>
      <c r="E379" s="14"/>
    </row>
    <row r="380" spans="1:8" ht="9.75" customHeight="1" x14ac:dyDescent="0.25">
      <c r="A380" s="15">
        <v>2250</v>
      </c>
      <c r="B380" s="14" t="s">
        <v>392</v>
      </c>
      <c r="C380" s="16">
        <v>0</v>
      </c>
      <c r="D380" s="14"/>
      <c r="E380" s="14"/>
    </row>
    <row r="381" spans="1:8" ht="9.75" customHeight="1" x14ac:dyDescent="0.25">
      <c r="A381" s="15">
        <v>2251</v>
      </c>
      <c r="B381" s="14" t="s">
        <v>393</v>
      </c>
      <c r="C381" s="16">
        <v>0</v>
      </c>
      <c r="D381" s="14"/>
      <c r="E381" s="14"/>
    </row>
    <row r="382" spans="1:8" ht="9.75" customHeight="1" x14ac:dyDescent="0.25">
      <c r="A382" s="15">
        <v>2252</v>
      </c>
      <c r="B382" s="14" t="s">
        <v>394</v>
      </c>
      <c r="C382" s="16">
        <v>0</v>
      </c>
      <c r="D382" s="14"/>
      <c r="E382" s="14"/>
    </row>
    <row r="383" spans="1:8" ht="9.75" customHeight="1" x14ac:dyDescent="0.25">
      <c r="A383" s="15">
        <v>2253</v>
      </c>
      <c r="B383" s="14" t="s">
        <v>395</v>
      </c>
      <c r="C383" s="16">
        <v>0</v>
      </c>
      <c r="D383" s="14"/>
      <c r="E383" s="14"/>
    </row>
    <row r="384" spans="1:8" ht="9.75" customHeight="1" x14ac:dyDescent="0.25">
      <c r="A384" s="15">
        <v>2254</v>
      </c>
      <c r="B384" s="14" t="s">
        <v>396</v>
      </c>
      <c r="C384" s="16">
        <v>0</v>
      </c>
      <c r="D384" s="14"/>
      <c r="E384" s="14"/>
    </row>
    <row r="385" spans="1:5" ht="9.75" customHeight="1" x14ac:dyDescent="0.25">
      <c r="A385" s="15">
        <v>2255</v>
      </c>
      <c r="B385" s="14" t="s">
        <v>397</v>
      </c>
      <c r="C385" s="16">
        <v>0</v>
      </c>
      <c r="D385" s="14"/>
      <c r="E385" s="14"/>
    </row>
    <row r="386" spans="1:5" ht="9.75" customHeight="1" x14ac:dyDescent="0.25">
      <c r="A386" s="15">
        <v>2256</v>
      </c>
      <c r="B386" s="14" t="s">
        <v>398</v>
      </c>
      <c r="C386" s="16">
        <v>0</v>
      </c>
      <c r="D386" s="14"/>
      <c r="E386" s="14"/>
    </row>
    <row r="387" spans="1:5" ht="9.75" customHeight="1" x14ac:dyDescent="0.25">
      <c r="A387" s="14"/>
      <c r="B387" s="14"/>
      <c r="C387" s="14"/>
      <c r="D387" s="14"/>
      <c r="E387" s="14"/>
    </row>
    <row r="388" spans="1:5" ht="9.75" customHeight="1" x14ac:dyDescent="0.25">
      <c r="A388" s="85" t="s">
        <v>399</v>
      </c>
      <c r="B388" s="85"/>
      <c r="C388" s="85"/>
      <c r="D388" s="85"/>
      <c r="E388" s="85"/>
    </row>
    <row r="389" spans="1:5" ht="9.75" customHeight="1" x14ac:dyDescent="0.25">
      <c r="A389" s="88" t="s">
        <v>70</v>
      </c>
      <c r="B389" s="88" t="s">
        <v>71</v>
      </c>
      <c r="C389" s="88" t="s">
        <v>72</v>
      </c>
      <c r="D389" s="86" t="s">
        <v>384</v>
      </c>
      <c r="E389" s="86" t="s">
        <v>279</v>
      </c>
    </row>
    <row r="390" spans="1:5" ht="9.75" customHeight="1" x14ac:dyDescent="0.25">
      <c r="A390" s="15">
        <v>2150</v>
      </c>
      <c r="B390" s="14" t="s">
        <v>400</v>
      </c>
      <c r="C390" s="16">
        <v>0</v>
      </c>
      <c r="D390" s="14"/>
      <c r="E390" s="14"/>
    </row>
    <row r="391" spans="1:5" ht="9.75" customHeight="1" x14ac:dyDescent="0.25">
      <c r="A391" s="15">
        <v>2151</v>
      </c>
      <c r="B391" s="14" t="s">
        <v>401</v>
      </c>
      <c r="C391" s="16">
        <v>0</v>
      </c>
      <c r="D391" s="14"/>
      <c r="E391" s="14"/>
    </row>
    <row r="392" spans="1:5" ht="9.75" customHeight="1" x14ac:dyDescent="0.25">
      <c r="A392" s="15">
        <v>2152</v>
      </c>
      <c r="B392" s="14" t="s">
        <v>402</v>
      </c>
      <c r="C392" s="16">
        <v>0</v>
      </c>
      <c r="D392" s="14"/>
      <c r="E392" s="14"/>
    </row>
    <row r="393" spans="1:5" ht="9.75" customHeight="1" x14ac:dyDescent="0.25">
      <c r="A393" s="15">
        <v>2159</v>
      </c>
      <c r="B393" s="14" t="s">
        <v>403</v>
      </c>
      <c r="C393" s="16">
        <v>0</v>
      </c>
      <c r="D393" s="14"/>
      <c r="E393" s="14"/>
    </row>
    <row r="394" spans="1:5" ht="9.75" customHeight="1" x14ac:dyDescent="0.25">
      <c r="A394" s="15">
        <v>2240</v>
      </c>
      <c r="B394" s="14" t="s">
        <v>404</v>
      </c>
      <c r="C394" s="16">
        <v>0</v>
      </c>
      <c r="D394" s="14"/>
      <c r="E394" s="14"/>
    </row>
    <row r="395" spans="1:5" ht="9.75" customHeight="1" x14ac:dyDescent="0.25">
      <c r="A395" s="15">
        <v>2241</v>
      </c>
      <c r="B395" s="14" t="s">
        <v>405</v>
      </c>
      <c r="C395" s="16">
        <v>0</v>
      </c>
      <c r="D395" s="14"/>
      <c r="E395" s="14"/>
    </row>
    <row r="396" spans="1:5" ht="9.75" customHeight="1" x14ac:dyDescent="0.25">
      <c r="A396" s="15">
        <v>2242</v>
      </c>
      <c r="B396" s="14" t="s">
        <v>406</v>
      </c>
      <c r="C396" s="16">
        <v>0</v>
      </c>
      <c r="D396" s="14"/>
      <c r="E396" s="14"/>
    </row>
    <row r="397" spans="1:5" ht="9.75" customHeight="1" x14ac:dyDescent="0.25">
      <c r="A397" s="15">
        <v>2249</v>
      </c>
      <c r="B397" s="14" t="s">
        <v>407</v>
      </c>
      <c r="C397" s="16">
        <v>0</v>
      </c>
      <c r="D397" s="14"/>
      <c r="E397" s="14"/>
    </row>
    <row r="398" spans="1:5" ht="9.75" customHeight="1" x14ac:dyDescent="0.25">
      <c r="A398" s="15"/>
      <c r="B398" s="14"/>
      <c r="C398" s="16"/>
      <c r="D398" s="14"/>
      <c r="E398" s="14"/>
    </row>
    <row r="399" spans="1:5" ht="9.75" customHeight="1" x14ac:dyDescent="0.25">
      <c r="A399" s="85" t="s">
        <v>408</v>
      </c>
      <c r="B399" s="85"/>
      <c r="C399" s="85"/>
      <c r="D399" s="85"/>
      <c r="E399" s="85"/>
    </row>
    <row r="400" spans="1:5" ht="9.75" customHeight="1" x14ac:dyDescent="0.25">
      <c r="A400" s="88" t="s">
        <v>70</v>
      </c>
      <c r="B400" s="88" t="s">
        <v>71</v>
      </c>
      <c r="C400" s="88" t="s">
        <v>72</v>
      </c>
      <c r="D400" s="86" t="s">
        <v>384</v>
      </c>
      <c r="E400" s="86" t="s">
        <v>279</v>
      </c>
    </row>
    <row r="401" spans="1:5" ht="9.75" customHeight="1" x14ac:dyDescent="0.25">
      <c r="A401" s="15">
        <v>2170</v>
      </c>
      <c r="B401" s="14" t="s">
        <v>409</v>
      </c>
      <c r="C401" s="16">
        <v>0</v>
      </c>
      <c r="D401" s="14"/>
      <c r="E401" s="14"/>
    </row>
    <row r="402" spans="1:5" ht="9.75" customHeight="1" x14ac:dyDescent="0.25">
      <c r="A402" s="15">
        <v>2171</v>
      </c>
      <c r="B402" s="14" t="s">
        <v>410</v>
      </c>
      <c r="C402" s="16">
        <v>0</v>
      </c>
      <c r="D402" s="14"/>
      <c r="E402" s="14"/>
    </row>
    <row r="403" spans="1:5" ht="9.75" customHeight="1" x14ac:dyDescent="0.25">
      <c r="A403" s="15">
        <v>2172</v>
      </c>
      <c r="B403" s="14" t="s">
        <v>411</v>
      </c>
      <c r="C403" s="16">
        <v>0</v>
      </c>
      <c r="D403" s="14"/>
      <c r="E403" s="14"/>
    </row>
    <row r="404" spans="1:5" ht="9.75" customHeight="1" x14ac:dyDescent="0.25">
      <c r="A404" s="15">
        <v>2179</v>
      </c>
      <c r="B404" s="14" t="s">
        <v>412</v>
      </c>
      <c r="C404" s="16">
        <v>0</v>
      </c>
      <c r="D404" s="14"/>
      <c r="E404" s="14"/>
    </row>
    <row r="405" spans="1:5" ht="9.75" customHeight="1" x14ac:dyDescent="0.25">
      <c r="A405" s="15">
        <v>2260</v>
      </c>
      <c r="B405" s="14" t="s">
        <v>413</v>
      </c>
      <c r="C405" s="30">
        <f>SUM(C406:C409)</f>
        <v>3221018.36</v>
      </c>
      <c r="D405" s="14"/>
      <c r="E405" s="14"/>
    </row>
    <row r="406" spans="1:5" ht="9.75" customHeight="1" x14ac:dyDescent="0.25">
      <c r="A406" s="15">
        <v>2261</v>
      </c>
      <c r="B406" s="14" t="s">
        <v>414</v>
      </c>
      <c r="C406" s="16">
        <v>0</v>
      </c>
      <c r="D406" s="14"/>
      <c r="E406" s="14"/>
    </row>
    <row r="407" spans="1:5" ht="9.75" customHeight="1" x14ac:dyDescent="0.25">
      <c r="A407" s="15">
        <v>2262</v>
      </c>
      <c r="B407" s="14" t="s">
        <v>415</v>
      </c>
      <c r="C407" s="16">
        <v>0</v>
      </c>
      <c r="D407" s="14"/>
      <c r="E407" s="14"/>
    </row>
    <row r="408" spans="1:5" ht="9.75" customHeight="1" x14ac:dyDescent="0.25">
      <c r="A408" s="15">
        <v>2263</v>
      </c>
      <c r="B408" s="14" t="s">
        <v>416</v>
      </c>
      <c r="C408" s="16">
        <v>0</v>
      </c>
      <c r="D408" s="14"/>
      <c r="E408" s="14"/>
    </row>
    <row r="409" spans="1:5" ht="9.75" customHeight="1" x14ac:dyDescent="0.25">
      <c r="A409" s="15">
        <v>2269</v>
      </c>
      <c r="B409" s="14" t="s">
        <v>417</v>
      </c>
      <c r="C409" s="16">
        <v>3221018.36</v>
      </c>
      <c r="D409" s="14"/>
      <c r="E409" s="14"/>
    </row>
    <row r="410" spans="1:5" ht="9.75" customHeight="1" x14ac:dyDescent="0.25">
      <c r="A410" s="14"/>
      <c r="B410" s="14"/>
      <c r="C410" s="14"/>
      <c r="D410" s="14"/>
      <c r="E410" s="14"/>
    </row>
    <row r="411" spans="1:5" ht="9.75" customHeight="1" x14ac:dyDescent="0.25">
      <c r="A411" s="85" t="s">
        <v>418</v>
      </c>
      <c r="B411" s="85"/>
      <c r="C411" s="85"/>
      <c r="D411" s="85"/>
      <c r="E411" s="85"/>
    </row>
    <row r="412" spans="1:5" ht="9.75" customHeight="1" x14ac:dyDescent="0.25">
      <c r="A412" s="88" t="s">
        <v>70</v>
      </c>
      <c r="B412" s="88" t="s">
        <v>71</v>
      </c>
      <c r="C412" s="88" t="s">
        <v>72</v>
      </c>
      <c r="D412" s="86" t="s">
        <v>384</v>
      </c>
      <c r="E412" s="86" t="s">
        <v>279</v>
      </c>
    </row>
    <row r="413" spans="1:5" ht="9.75" customHeight="1" x14ac:dyDescent="0.25">
      <c r="A413" s="15">
        <v>2190</v>
      </c>
      <c r="B413" s="14" t="s">
        <v>419</v>
      </c>
      <c r="C413" s="16">
        <v>0</v>
      </c>
      <c r="D413" s="14"/>
      <c r="E413" s="14"/>
    </row>
    <row r="414" spans="1:5" ht="9.75" customHeight="1" x14ac:dyDescent="0.25">
      <c r="A414" s="15">
        <v>2191</v>
      </c>
      <c r="B414" s="14" t="s">
        <v>420</v>
      </c>
      <c r="C414" s="16">
        <v>0</v>
      </c>
      <c r="D414" s="14"/>
      <c r="E414" s="14"/>
    </row>
    <row r="415" spans="1:5" ht="9.75" customHeight="1" x14ac:dyDescent="0.25">
      <c r="A415" s="15">
        <v>2192</v>
      </c>
      <c r="B415" s="14" t="s">
        <v>421</v>
      </c>
      <c r="C415" s="16">
        <v>0</v>
      </c>
      <c r="D415" s="14"/>
      <c r="E415" s="14"/>
    </row>
    <row r="416" spans="1:5" ht="9.75" customHeight="1" x14ac:dyDescent="0.25">
      <c r="A416" s="15">
        <v>2199</v>
      </c>
      <c r="B416" s="14" t="s">
        <v>422</v>
      </c>
      <c r="C416" s="16">
        <v>0</v>
      </c>
      <c r="D416" s="14"/>
      <c r="E416" s="14"/>
    </row>
    <row r="417" spans="1:5" ht="9.75" customHeight="1" x14ac:dyDescent="0.25">
      <c r="A417" s="14"/>
      <c r="B417" s="14"/>
      <c r="C417" s="14"/>
      <c r="D417" s="14"/>
      <c r="E417" s="14"/>
    </row>
    <row r="418" spans="1:5" ht="9.75" customHeight="1" x14ac:dyDescent="0.25">
      <c r="A418" s="14"/>
      <c r="B418" s="14"/>
      <c r="C418" s="14"/>
      <c r="D418" s="14"/>
      <c r="E418" s="14"/>
    </row>
    <row r="419" spans="1:5" ht="9.75" customHeight="1" x14ac:dyDescent="0.25">
      <c r="A419" s="14"/>
      <c r="B419" s="14" t="s">
        <v>66</v>
      </c>
      <c r="C419" s="14"/>
      <c r="D419" s="14"/>
      <c r="E419" s="14"/>
    </row>
    <row r="425" spans="1:5" ht="23.25" x14ac:dyDescent="0.25">
      <c r="B425" s="106" t="s">
        <v>587</v>
      </c>
      <c r="C425" s="160" t="s">
        <v>588</v>
      </c>
      <c r="D425" s="160"/>
      <c r="E425" s="160"/>
    </row>
  </sheetData>
  <mergeCells count="5">
    <mergeCell ref="A1:F1"/>
    <mergeCell ref="A2:F2"/>
    <mergeCell ref="A3:F3"/>
    <mergeCell ref="A4:F4"/>
    <mergeCell ref="C425:E425"/>
  </mergeCells>
  <phoneticPr fontId="22" type="noConversion"/>
  <pageMargins left="0.7" right="0.7" top="0.75" bottom="0.75" header="0" footer="0"/>
  <pageSetup scale="47" orientation="landscape" r:id="rId1"/>
  <ignoredErrors>
    <ignoredError sqref="C200 C95:G95 C331:G3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2"/>
  <sheetViews>
    <sheetView zoomScaleNormal="100" workbookViewId="0">
      <selection activeCell="C41" sqref="C4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61" t="str">
        <f>ESF!A1</f>
        <v>INSTITUTO CULTURAL DE LEÓN</v>
      </c>
      <c r="B1" s="162"/>
      <c r="C1" s="162"/>
      <c r="D1" s="82" t="s">
        <v>0</v>
      </c>
      <c r="E1" s="83">
        <f>'Notas a los Edos Financieros'!D1</f>
        <v>2024</v>
      </c>
    </row>
    <row r="2" spans="1:5" ht="11.25" customHeight="1" x14ac:dyDescent="0.25">
      <c r="A2" s="161" t="s">
        <v>423</v>
      </c>
      <c r="B2" s="162"/>
      <c r="C2" s="162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61" t="str">
        <f>ESF!A3</f>
        <v>Del 01 de Enero al 31 de Diciembre de 2024</v>
      </c>
      <c r="B3" s="162"/>
      <c r="C3" s="162"/>
      <c r="D3" s="82" t="s">
        <v>4</v>
      </c>
      <c r="E3" s="83">
        <f>'Notas a los Edos Financieros'!D3</f>
        <v>4</v>
      </c>
    </row>
    <row r="4" spans="1:5" ht="11.25" customHeight="1" x14ac:dyDescent="0.25">
      <c r="A4" s="161" t="s">
        <v>5</v>
      </c>
      <c r="B4" s="162"/>
      <c r="C4" s="162"/>
      <c r="D4" s="82"/>
      <c r="E4" s="83"/>
    </row>
    <row r="5" spans="1:5" ht="9.75" customHeight="1" x14ac:dyDescent="0.25">
      <c r="A5" s="84" t="s">
        <v>68</v>
      </c>
      <c r="B5" s="85"/>
      <c r="C5" s="85"/>
      <c r="D5" s="85"/>
      <c r="E5" s="85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5" t="s">
        <v>424</v>
      </c>
      <c r="B7" s="85"/>
      <c r="C7" s="85"/>
      <c r="D7" s="85"/>
      <c r="E7" s="85"/>
    </row>
    <row r="8" spans="1:5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9.75" customHeight="1" x14ac:dyDescent="0.25">
      <c r="A9" s="15">
        <v>3110</v>
      </c>
      <c r="B9" s="14" t="s">
        <v>124</v>
      </c>
      <c r="C9" s="30">
        <f>+C10+C11</f>
        <v>1479568.5899999999</v>
      </c>
      <c r="D9" s="14"/>
      <c r="E9" s="14"/>
    </row>
    <row r="10" spans="1:5" ht="9.75" customHeight="1" x14ac:dyDescent="0.25">
      <c r="A10" s="123" t="s">
        <v>1266</v>
      </c>
      <c r="B10" s="124" t="s">
        <v>1267</v>
      </c>
      <c r="C10" s="153">
        <v>1353993.16</v>
      </c>
      <c r="D10" s="14"/>
      <c r="E10" s="14"/>
    </row>
    <row r="11" spans="1:5" ht="9.75" customHeight="1" x14ac:dyDescent="0.25">
      <c r="A11" s="123" t="s">
        <v>1268</v>
      </c>
      <c r="B11" s="124" t="s">
        <v>1269</v>
      </c>
      <c r="C11" s="153">
        <v>125575.43</v>
      </c>
      <c r="D11" s="14"/>
      <c r="E11" s="14"/>
    </row>
    <row r="12" spans="1:5" ht="9.75" customHeight="1" x14ac:dyDescent="0.25">
      <c r="A12" s="15">
        <v>3120</v>
      </c>
      <c r="B12" s="14" t="s">
        <v>425</v>
      </c>
      <c r="C12" s="154">
        <v>0</v>
      </c>
      <c r="D12" s="14"/>
      <c r="E12" s="14"/>
    </row>
    <row r="13" spans="1:5" ht="9.75" customHeight="1" x14ac:dyDescent="0.25">
      <c r="A13" s="15">
        <v>3130</v>
      </c>
      <c r="B13" s="14" t="s">
        <v>426</v>
      </c>
      <c r="C13" s="154">
        <v>0</v>
      </c>
      <c r="D13" s="14"/>
      <c r="E13" s="14"/>
    </row>
    <row r="14" spans="1:5" ht="9.75" customHeight="1" x14ac:dyDescent="0.25">
      <c r="A14" s="14"/>
      <c r="B14" s="14"/>
      <c r="C14" s="14"/>
      <c r="D14" s="14"/>
      <c r="E14" s="14"/>
    </row>
    <row r="15" spans="1:5" ht="9.75" customHeight="1" x14ac:dyDescent="0.25">
      <c r="A15" s="85" t="s">
        <v>427</v>
      </c>
      <c r="B15" s="85"/>
      <c r="C15" s="85"/>
      <c r="D15" s="85"/>
      <c r="E15" s="85"/>
    </row>
    <row r="16" spans="1:5" ht="9.75" customHeight="1" x14ac:dyDescent="0.25">
      <c r="A16" s="86" t="s">
        <v>70</v>
      </c>
      <c r="B16" s="86" t="s">
        <v>71</v>
      </c>
      <c r="C16" s="86" t="s">
        <v>72</v>
      </c>
      <c r="D16" s="86" t="s">
        <v>428</v>
      </c>
      <c r="E16" s="86"/>
    </row>
    <row r="17" spans="1:5" ht="9.75" customHeight="1" x14ac:dyDescent="0.25">
      <c r="A17" s="15">
        <v>3210</v>
      </c>
      <c r="B17" s="14" t="s">
        <v>429</v>
      </c>
      <c r="C17" s="156">
        <v>3562455.57</v>
      </c>
      <c r="D17" s="14"/>
      <c r="E17" s="14"/>
    </row>
    <row r="18" spans="1:5" ht="9.75" customHeight="1" x14ac:dyDescent="0.25">
      <c r="A18" s="15">
        <v>3220</v>
      </c>
      <c r="B18" s="14" t="s">
        <v>430</v>
      </c>
      <c r="C18" s="156">
        <f>SUM(C19:C62)</f>
        <v>15741264.759999998</v>
      </c>
      <c r="D18" s="14"/>
      <c r="E18" s="14"/>
    </row>
    <row r="19" spans="1:5" ht="9.75" customHeight="1" x14ac:dyDescent="0.25">
      <c r="A19" s="123" t="s">
        <v>1324</v>
      </c>
      <c r="B19" s="124">
        <v>1991</v>
      </c>
      <c r="C19" s="155">
        <v>-65770.48</v>
      </c>
      <c r="D19" s="14"/>
      <c r="E19" s="14"/>
    </row>
    <row r="20" spans="1:5" ht="9.75" customHeight="1" x14ac:dyDescent="0.25">
      <c r="A20" s="123" t="s">
        <v>1323</v>
      </c>
      <c r="B20" s="124">
        <v>1992</v>
      </c>
      <c r="C20" s="155">
        <v>-284563.53999999998</v>
      </c>
      <c r="D20" s="14"/>
      <c r="E20" s="14"/>
    </row>
    <row r="21" spans="1:5" ht="9.75" customHeight="1" x14ac:dyDescent="0.25">
      <c r="A21" s="123" t="s">
        <v>1322</v>
      </c>
      <c r="B21" s="124">
        <v>1993</v>
      </c>
      <c r="C21" s="155">
        <v>25565.23</v>
      </c>
      <c r="D21" s="14"/>
      <c r="E21" s="14"/>
    </row>
    <row r="22" spans="1:5" ht="9.75" customHeight="1" x14ac:dyDescent="0.25">
      <c r="A22" s="123" t="s">
        <v>1321</v>
      </c>
      <c r="B22" s="124">
        <v>1994</v>
      </c>
      <c r="C22" s="155">
        <v>-551618.49</v>
      </c>
      <c r="D22" s="14"/>
      <c r="E22" s="14"/>
    </row>
    <row r="23" spans="1:5" ht="9.75" customHeight="1" x14ac:dyDescent="0.25">
      <c r="A23" s="123" t="s">
        <v>1320</v>
      </c>
      <c r="B23" s="124">
        <v>1995</v>
      </c>
      <c r="C23" s="155">
        <v>188818.99</v>
      </c>
      <c r="D23" s="14"/>
      <c r="E23" s="14"/>
    </row>
    <row r="24" spans="1:5" ht="9.75" customHeight="1" x14ac:dyDescent="0.25">
      <c r="A24" s="123" t="s">
        <v>1319</v>
      </c>
      <c r="B24" s="124">
        <v>1996</v>
      </c>
      <c r="C24" s="155">
        <v>97770.59</v>
      </c>
      <c r="D24" s="14"/>
      <c r="E24" s="14"/>
    </row>
    <row r="25" spans="1:5" ht="9.75" customHeight="1" x14ac:dyDescent="0.25">
      <c r="A25" s="123" t="s">
        <v>1318</v>
      </c>
      <c r="B25" s="124">
        <v>1997</v>
      </c>
      <c r="C25" s="155">
        <v>-433570.92</v>
      </c>
      <c r="D25" s="14"/>
      <c r="E25" s="14"/>
    </row>
    <row r="26" spans="1:5" ht="9.75" customHeight="1" x14ac:dyDescent="0.25">
      <c r="A26" s="123" t="s">
        <v>1317</v>
      </c>
      <c r="B26" s="124">
        <v>1998</v>
      </c>
      <c r="C26" s="155">
        <v>294965.71000000002</v>
      </c>
      <c r="D26" s="14"/>
      <c r="E26" s="14"/>
    </row>
    <row r="27" spans="1:5" ht="9.75" customHeight="1" x14ac:dyDescent="0.25">
      <c r="A27" s="123" t="s">
        <v>1316</v>
      </c>
      <c r="B27" s="124">
        <v>1999</v>
      </c>
      <c r="C27" s="155">
        <v>1495761.36</v>
      </c>
      <c r="D27" s="14"/>
      <c r="E27" s="14"/>
    </row>
    <row r="28" spans="1:5" ht="9.75" customHeight="1" x14ac:dyDescent="0.25">
      <c r="A28" s="123" t="s">
        <v>1315</v>
      </c>
      <c r="B28" s="124">
        <v>2000</v>
      </c>
      <c r="C28" s="155">
        <v>-636193.21</v>
      </c>
      <c r="D28" s="14"/>
      <c r="E28" s="14"/>
    </row>
    <row r="29" spans="1:5" ht="9.75" customHeight="1" x14ac:dyDescent="0.25">
      <c r="A29" s="123" t="s">
        <v>1314</v>
      </c>
      <c r="B29" s="124">
        <v>2001</v>
      </c>
      <c r="C29" s="155">
        <v>1073967.6200000001</v>
      </c>
      <c r="D29" s="14"/>
      <c r="E29" s="14"/>
    </row>
    <row r="30" spans="1:5" ht="9.75" customHeight="1" x14ac:dyDescent="0.25">
      <c r="A30" s="123" t="s">
        <v>1313</v>
      </c>
      <c r="B30" s="124">
        <v>2002</v>
      </c>
      <c r="C30" s="155">
        <v>-861559.74</v>
      </c>
      <c r="D30" s="14"/>
      <c r="E30" s="14"/>
    </row>
    <row r="31" spans="1:5" ht="9.75" customHeight="1" x14ac:dyDescent="0.25">
      <c r="A31" s="123" t="s">
        <v>1312</v>
      </c>
      <c r="B31" s="124">
        <v>2003</v>
      </c>
      <c r="C31" s="155">
        <v>-84185.76</v>
      </c>
      <c r="D31" s="14"/>
      <c r="E31" s="14"/>
    </row>
    <row r="32" spans="1:5" ht="9.75" customHeight="1" x14ac:dyDescent="0.25">
      <c r="A32" s="123" t="s">
        <v>1311</v>
      </c>
      <c r="B32" s="124">
        <v>2004</v>
      </c>
      <c r="C32" s="155">
        <v>151752.06</v>
      </c>
      <c r="D32" s="14"/>
      <c r="E32" s="14"/>
    </row>
    <row r="33" spans="1:5" ht="9.75" customHeight="1" x14ac:dyDescent="0.25">
      <c r="A33" s="123" t="s">
        <v>1310</v>
      </c>
      <c r="B33" s="124">
        <v>2005</v>
      </c>
      <c r="C33" s="155">
        <v>295472.65999999997</v>
      </c>
      <c r="D33" s="14"/>
      <c r="E33" s="14"/>
    </row>
    <row r="34" spans="1:5" ht="9.75" customHeight="1" x14ac:dyDescent="0.25">
      <c r="A34" s="123" t="s">
        <v>1309</v>
      </c>
      <c r="B34" s="124">
        <v>2006</v>
      </c>
      <c r="C34" s="155">
        <v>-445866.42</v>
      </c>
      <c r="D34" s="14"/>
      <c r="E34" s="14"/>
    </row>
    <row r="35" spans="1:5" ht="9.75" customHeight="1" x14ac:dyDescent="0.25">
      <c r="A35" s="123" t="s">
        <v>1308</v>
      </c>
      <c r="B35" s="124">
        <v>2007</v>
      </c>
      <c r="C35" s="155">
        <v>2165707.23</v>
      </c>
      <c r="D35" s="14"/>
      <c r="E35" s="14"/>
    </row>
    <row r="36" spans="1:5" ht="9.75" customHeight="1" x14ac:dyDescent="0.25">
      <c r="A36" s="123" t="s">
        <v>1307</v>
      </c>
      <c r="B36" s="124">
        <v>2008</v>
      </c>
      <c r="C36" s="155">
        <v>-410073.58</v>
      </c>
      <c r="D36" s="14"/>
      <c r="E36" s="14"/>
    </row>
    <row r="37" spans="1:5" ht="9.75" customHeight="1" x14ac:dyDescent="0.25">
      <c r="A37" s="123" t="s">
        <v>1306</v>
      </c>
      <c r="B37" s="124">
        <v>2009</v>
      </c>
      <c r="C37" s="155">
        <v>-1150843.3899999999</v>
      </c>
      <c r="D37" s="14"/>
      <c r="E37" s="14"/>
    </row>
    <row r="38" spans="1:5" ht="9.75" customHeight="1" x14ac:dyDescent="0.25">
      <c r="A38" s="123" t="s">
        <v>1305</v>
      </c>
      <c r="B38" s="124">
        <v>2010</v>
      </c>
      <c r="C38" s="155">
        <v>-644910.79</v>
      </c>
      <c r="D38" s="14"/>
      <c r="E38" s="14"/>
    </row>
    <row r="39" spans="1:5" ht="9.75" customHeight="1" x14ac:dyDescent="0.25">
      <c r="A39" s="123" t="s">
        <v>1304</v>
      </c>
      <c r="B39" s="124">
        <v>2011</v>
      </c>
      <c r="C39" s="155">
        <v>-2612004.91</v>
      </c>
      <c r="D39" s="14"/>
      <c r="E39" s="14"/>
    </row>
    <row r="40" spans="1:5" ht="9.75" customHeight="1" x14ac:dyDescent="0.25">
      <c r="A40" s="123" t="s">
        <v>1303</v>
      </c>
      <c r="B40" s="124">
        <v>2012</v>
      </c>
      <c r="C40" s="155">
        <v>-81202.69</v>
      </c>
      <c r="D40" s="14"/>
      <c r="E40" s="14"/>
    </row>
    <row r="41" spans="1:5" ht="9.75" customHeight="1" x14ac:dyDescent="0.25">
      <c r="A41" s="123" t="s">
        <v>1302</v>
      </c>
      <c r="B41" s="124">
        <v>2013</v>
      </c>
      <c r="C41" s="155">
        <v>1192144.97</v>
      </c>
      <c r="D41" s="14"/>
      <c r="E41" s="14"/>
    </row>
    <row r="42" spans="1:5" ht="9.75" customHeight="1" x14ac:dyDescent="0.25">
      <c r="A42" s="123" t="s">
        <v>1301</v>
      </c>
      <c r="B42" s="124">
        <v>2014</v>
      </c>
      <c r="C42" s="155">
        <v>466906.05</v>
      </c>
      <c r="D42" s="14"/>
      <c r="E42" s="14"/>
    </row>
    <row r="43" spans="1:5" ht="9.75" customHeight="1" x14ac:dyDescent="0.25">
      <c r="A43" s="123" t="s">
        <v>1300</v>
      </c>
      <c r="B43" s="124">
        <v>2015</v>
      </c>
      <c r="C43" s="155">
        <v>-3676888.78</v>
      </c>
      <c r="D43" s="14"/>
      <c r="E43" s="14"/>
    </row>
    <row r="44" spans="1:5" ht="9.75" customHeight="1" x14ac:dyDescent="0.25">
      <c r="A44" s="123" t="s">
        <v>1299</v>
      </c>
      <c r="B44" s="124">
        <v>2016</v>
      </c>
      <c r="C44" s="155">
        <v>-1919912.77</v>
      </c>
      <c r="D44" s="14"/>
      <c r="E44" s="14"/>
    </row>
    <row r="45" spans="1:5" ht="9.75" customHeight="1" x14ac:dyDescent="0.25">
      <c r="A45" s="123" t="s">
        <v>1298</v>
      </c>
      <c r="B45" s="124">
        <v>2017</v>
      </c>
      <c r="C45" s="155">
        <v>1931032.99</v>
      </c>
      <c r="D45" s="14"/>
      <c r="E45" s="14"/>
    </row>
    <row r="46" spans="1:5" ht="9.75" customHeight="1" x14ac:dyDescent="0.25">
      <c r="A46" s="123" t="s">
        <v>1297</v>
      </c>
      <c r="B46" s="124">
        <v>2018</v>
      </c>
      <c r="C46" s="155">
        <v>-1332872.3500000001</v>
      </c>
      <c r="D46" s="14"/>
      <c r="E46" s="14"/>
    </row>
    <row r="47" spans="1:5" ht="9.75" customHeight="1" x14ac:dyDescent="0.25">
      <c r="A47" s="123" t="s">
        <v>1296</v>
      </c>
      <c r="B47" s="124">
        <v>2019</v>
      </c>
      <c r="C47" s="155">
        <v>-1604464.84</v>
      </c>
      <c r="D47" s="14"/>
      <c r="E47" s="14"/>
    </row>
    <row r="48" spans="1:5" ht="9.75" customHeight="1" x14ac:dyDescent="0.25">
      <c r="A48" s="123" t="s">
        <v>1295</v>
      </c>
      <c r="B48" s="124">
        <v>2020</v>
      </c>
      <c r="C48" s="155">
        <v>-1027686.85</v>
      </c>
      <c r="D48" s="14"/>
      <c r="E48" s="14"/>
    </row>
    <row r="49" spans="1:5" ht="9.75" customHeight="1" x14ac:dyDescent="0.25">
      <c r="A49" s="123" t="s">
        <v>1294</v>
      </c>
      <c r="B49" s="124">
        <v>2021</v>
      </c>
      <c r="C49" s="155">
        <v>-3360961.97</v>
      </c>
      <c r="D49" s="14"/>
      <c r="E49" s="14"/>
    </row>
    <row r="50" spans="1:5" ht="9.75" customHeight="1" x14ac:dyDescent="0.25">
      <c r="A50" s="123" t="s">
        <v>1293</v>
      </c>
      <c r="B50" s="124">
        <v>2022</v>
      </c>
      <c r="C50" s="155">
        <v>-1081453.31</v>
      </c>
      <c r="D50" s="14"/>
      <c r="E50" s="14"/>
    </row>
    <row r="51" spans="1:5" ht="9.75" customHeight="1" x14ac:dyDescent="0.25">
      <c r="A51" s="123" t="s">
        <v>1292</v>
      </c>
      <c r="B51" s="124">
        <v>2023</v>
      </c>
      <c r="C51" s="155">
        <v>-3456515.73</v>
      </c>
      <c r="D51" s="14"/>
      <c r="E51" s="14"/>
    </row>
    <row r="52" spans="1:5" ht="9.75" customHeight="1" x14ac:dyDescent="0.25">
      <c r="A52" s="123" t="s">
        <v>1291</v>
      </c>
      <c r="B52" s="124" t="s">
        <v>1290</v>
      </c>
      <c r="C52" s="155">
        <v>10200000</v>
      </c>
      <c r="D52" s="14"/>
      <c r="E52" s="14"/>
    </row>
    <row r="53" spans="1:5" ht="9.75" customHeight="1" x14ac:dyDescent="0.25">
      <c r="A53" s="123" t="s">
        <v>1289</v>
      </c>
      <c r="B53" s="124" t="s">
        <v>1288</v>
      </c>
      <c r="C53" s="155">
        <v>1239419.5</v>
      </c>
      <c r="D53" s="14"/>
      <c r="E53" s="14"/>
    </row>
    <row r="54" spans="1:5" ht="9.75" customHeight="1" x14ac:dyDescent="0.25">
      <c r="A54" s="123" t="s">
        <v>1287</v>
      </c>
      <c r="B54" s="124" t="s">
        <v>1286</v>
      </c>
      <c r="C54" s="155">
        <v>2357852.0499999998</v>
      </c>
      <c r="D54" s="14"/>
      <c r="E54" s="14"/>
    </row>
    <row r="55" spans="1:5" ht="9.75" customHeight="1" x14ac:dyDescent="0.25">
      <c r="A55" s="123" t="s">
        <v>1285</v>
      </c>
      <c r="B55" s="124" t="s">
        <v>1284</v>
      </c>
      <c r="C55" s="155">
        <v>5054987.8</v>
      </c>
      <c r="D55" s="14"/>
      <c r="E55" s="14"/>
    </row>
    <row r="56" spans="1:5" ht="9.75" customHeight="1" x14ac:dyDescent="0.25">
      <c r="A56" s="123" t="s">
        <v>1283</v>
      </c>
      <c r="B56" s="124" t="s">
        <v>1282</v>
      </c>
      <c r="C56" s="155">
        <v>2447180.5</v>
      </c>
      <c r="D56" s="14"/>
      <c r="E56" s="14"/>
    </row>
    <row r="57" spans="1:5" ht="9.75" customHeight="1" x14ac:dyDescent="0.25">
      <c r="A57" s="123" t="s">
        <v>1281</v>
      </c>
      <c r="B57" s="124" t="s">
        <v>1280</v>
      </c>
      <c r="C57" s="155">
        <v>12088.93</v>
      </c>
      <c r="D57" s="14"/>
      <c r="E57" s="14"/>
    </row>
    <row r="58" spans="1:5" ht="9.75" customHeight="1" x14ac:dyDescent="0.25">
      <c r="A58" s="123" t="s">
        <v>1279</v>
      </c>
      <c r="B58" s="124" t="s">
        <v>1278</v>
      </c>
      <c r="C58" s="155">
        <v>1315036.74</v>
      </c>
      <c r="D58" s="14"/>
      <c r="E58" s="14"/>
    </row>
    <row r="59" spans="1:5" ht="9.75" customHeight="1" x14ac:dyDescent="0.25">
      <c r="A59" s="123" t="s">
        <v>1277</v>
      </c>
      <c r="B59" s="124" t="s">
        <v>1276</v>
      </c>
      <c r="C59" s="155">
        <v>378937.85</v>
      </c>
      <c r="D59" s="14"/>
      <c r="E59" s="14"/>
    </row>
    <row r="60" spans="1:5" ht="9.75" customHeight="1" x14ac:dyDescent="0.25">
      <c r="A60" s="123" t="s">
        <v>1275</v>
      </c>
      <c r="B60" s="124" t="s">
        <v>1274</v>
      </c>
      <c r="C60" s="155">
        <v>1506734.45</v>
      </c>
      <c r="D60" s="14"/>
      <c r="E60" s="14"/>
    </row>
    <row r="61" spans="1:5" ht="9.75" customHeight="1" x14ac:dyDescent="0.25">
      <c r="A61" s="123" t="s">
        <v>1273</v>
      </c>
      <c r="B61" s="124" t="s">
        <v>1272</v>
      </c>
      <c r="C61" s="155">
        <v>2237946</v>
      </c>
      <c r="D61" s="14"/>
      <c r="E61" s="14"/>
    </row>
    <row r="62" spans="1:5" ht="9.75" customHeight="1" x14ac:dyDescent="0.25">
      <c r="A62" s="123" t="s">
        <v>1271</v>
      </c>
      <c r="B62" s="124" t="s">
        <v>1270</v>
      </c>
      <c r="C62" s="155">
        <v>5334336</v>
      </c>
      <c r="D62" s="14"/>
      <c r="E62" s="14"/>
    </row>
    <row r="63" spans="1:5" ht="9.75" customHeight="1" x14ac:dyDescent="0.25">
      <c r="A63" s="15">
        <v>3230</v>
      </c>
      <c r="B63" s="14" t="s">
        <v>431</v>
      </c>
      <c r="C63" s="16">
        <v>0</v>
      </c>
      <c r="D63" s="14"/>
    </row>
    <row r="64" spans="1:5" ht="9.75" customHeight="1" x14ac:dyDescent="0.25">
      <c r="A64" s="15">
        <v>3231</v>
      </c>
      <c r="B64" s="14" t="s">
        <v>432</v>
      </c>
      <c r="C64" s="16">
        <v>0</v>
      </c>
      <c r="D64" s="14"/>
    </row>
    <row r="65" spans="1:4" ht="9.75" customHeight="1" x14ac:dyDescent="0.25">
      <c r="A65" s="15">
        <v>3232</v>
      </c>
      <c r="B65" s="14" t="s">
        <v>433</v>
      </c>
      <c r="C65" s="16">
        <v>0</v>
      </c>
      <c r="D65" s="14"/>
    </row>
    <row r="66" spans="1:4" ht="9.75" customHeight="1" x14ac:dyDescent="0.25">
      <c r="A66" s="15">
        <v>3233</v>
      </c>
      <c r="B66" s="14" t="s">
        <v>434</v>
      </c>
      <c r="C66" s="16">
        <v>0</v>
      </c>
      <c r="D66" s="14"/>
    </row>
    <row r="67" spans="1:4" ht="9.75" customHeight="1" x14ac:dyDescent="0.25">
      <c r="A67" s="15">
        <v>3239</v>
      </c>
      <c r="B67" s="14" t="s">
        <v>435</v>
      </c>
      <c r="C67" s="16">
        <v>0</v>
      </c>
      <c r="D67" s="14"/>
    </row>
    <row r="68" spans="1:4" ht="9.75" customHeight="1" x14ac:dyDescent="0.25">
      <c r="A68" s="15">
        <v>3240</v>
      </c>
      <c r="B68" s="14" t="s">
        <v>436</v>
      </c>
      <c r="C68" s="16">
        <v>0</v>
      </c>
      <c r="D68" s="14"/>
    </row>
    <row r="69" spans="1:4" ht="9.75" customHeight="1" x14ac:dyDescent="0.25">
      <c r="A69" s="15">
        <v>3241</v>
      </c>
      <c r="B69" s="14" t="s">
        <v>437</v>
      </c>
      <c r="C69" s="16">
        <v>0</v>
      </c>
      <c r="D69" s="14"/>
    </row>
    <row r="70" spans="1:4" ht="9.75" customHeight="1" x14ac:dyDescent="0.25">
      <c r="A70" s="15">
        <v>3242</v>
      </c>
      <c r="B70" s="14" t="s">
        <v>438</v>
      </c>
      <c r="C70" s="16">
        <v>0</v>
      </c>
      <c r="D70" s="14"/>
    </row>
    <row r="71" spans="1:4" ht="9.75" customHeight="1" x14ac:dyDescent="0.25">
      <c r="A71" s="15">
        <v>3243</v>
      </c>
      <c r="B71" s="14" t="s">
        <v>439</v>
      </c>
      <c r="C71" s="16">
        <v>0</v>
      </c>
      <c r="D71" s="14"/>
    </row>
    <row r="72" spans="1:4" ht="9.75" customHeight="1" x14ac:dyDescent="0.25">
      <c r="A72" s="15">
        <v>3250</v>
      </c>
      <c r="B72" s="14" t="s">
        <v>440</v>
      </c>
      <c r="C72" s="16">
        <v>0</v>
      </c>
      <c r="D72" s="14"/>
    </row>
    <row r="73" spans="1:4" ht="9.75" customHeight="1" x14ac:dyDescent="0.25">
      <c r="A73" s="15">
        <v>3251</v>
      </c>
      <c r="B73" s="14" t="s">
        <v>441</v>
      </c>
      <c r="C73" s="16">
        <v>0</v>
      </c>
      <c r="D73" s="14"/>
    </row>
    <row r="74" spans="1:4" ht="9.75" customHeight="1" x14ac:dyDescent="0.25">
      <c r="A74" s="15">
        <v>3252</v>
      </c>
      <c r="B74" s="14" t="s">
        <v>442</v>
      </c>
      <c r="C74" s="16">
        <v>0</v>
      </c>
      <c r="D74" s="14"/>
    </row>
    <row r="75" spans="1:4" ht="9.75" customHeight="1" x14ac:dyDescent="0.25">
      <c r="A75" s="14"/>
      <c r="B75" s="14"/>
      <c r="C75" s="14"/>
      <c r="D75" s="14"/>
    </row>
    <row r="76" spans="1:4" ht="9.75" customHeight="1" x14ac:dyDescent="0.25">
      <c r="A76" s="14"/>
      <c r="B76" s="14" t="s">
        <v>66</v>
      </c>
      <c r="C76" s="14"/>
      <c r="D76" s="14"/>
    </row>
    <row r="82" spans="2:5" ht="23.25" x14ac:dyDescent="0.25">
      <c r="B82" s="106" t="s">
        <v>587</v>
      </c>
      <c r="C82" s="160" t="s">
        <v>588</v>
      </c>
      <c r="D82" s="160"/>
      <c r="E82" s="160"/>
    </row>
  </sheetData>
  <mergeCells count="5">
    <mergeCell ref="A1:C1"/>
    <mergeCell ref="A2:C2"/>
    <mergeCell ref="A3:C3"/>
    <mergeCell ref="A4:C4"/>
    <mergeCell ref="C82:E82"/>
  </mergeCells>
  <pageMargins left="0.70866141732283472" right="0.70866141732283472" top="0.74803149606299213" bottom="0.74803149606299213" header="0" footer="0"/>
  <pageSetup scale="78" orientation="portrait" r:id="rId1"/>
  <ignoredErrors>
    <ignoredError sqref="C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94"/>
  <sheetViews>
    <sheetView workbookViewId="0">
      <selection activeCell="K31" sqref="K3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5" width="9.140625" customWidth="1"/>
  </cols>
  <sheetData>
    <row r="1" spans="1:5" ht="11.25" customHeight="1" x14ac:dyDescent="0.25">
      <c r="A1" s="161" t="str">
        <f>ESF!A1</f>
        <v>INSTITUTO CULTURAL DE LEÓN</v>
      </c>
      <c r="B1" s="162"/>
      <c r="C1" s="162"/>
      <c r="D1" s="82" t="s">
        <v>0</v>
      </c>
      <c r="E1" s="83">
        <f>'Notas a los Edos Financieros'!D1</f>
        <v>2024</v>
      </c>
    </row>
    <row r="2" spans="1:5" ht="11.25" customHeight="1" x14ac:dyDescent="0.25">
      <c r="A2" s="161" t="s">
        <v>443</v>
      </c>
      <c r="B2" s="162"/>
      <c r="C2" s="162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61" t="str">
        <f>ESF!A3</f>
        <v>Del 01 de Enero al 31 de Diciembre de 2024</v>
      </c>
      <c r="B3" s="162"/>
      <c r="C3" s="162"/>
      <c r="D3" s="82" t="s">
        <v>4</v>
      </c>
      <c r="E3" s="83">
        <f>'Notas a los Edos Financieros'!D3</f>
        <v>4</v>
      </c>
    </row>
    <row r="4" spans="1:5" ht="11.25" customHeight="1" x14ac:dyDescent="0.25">
      <c r="A4" s="161" t="s">
        <v>5</v>
      </c>
      <c r="B4" s="162"/>
      <c r="C4" s="162"/>
      <c r="D4" s="82"/>
      <c r="E4" s="83"/>
    </row>
    <row r="5" spans="1:5" ht="9.75" customHeight="1" x14ac:dyDescent="0.25">
      <c r="A5" s="84" t="s">
        <v>68</v>
      </c>
      <c r="B5" s="85"/>
      <c r="C5" s="85"/>
      <c r="D5" s="85"/>
      <c r="E5" s="85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5" t="s">
        <v>444</v>
      </c>
      <c r="B7" s="85"/>
      <c r="C7" s="85"/>
      <c r="D7" s="85"/>
      <c r="E7" s="14"/>
    </row>
    <row r="8" spans="1:5" ht="9.75" customHeight="1" x14ac:dyDescent="0.25">
      <c r="A8" s="86" t="s">
        <v>70</v>
      </c>
      <c r="B8" s="86" t="s">
        <v>71</v>
      </c>
      <c r="C8" s="92">
        <v>2024</v>
      </c>
      <c r="D8" s="92">
        <v>2023</v>
      </c>
      <c r="E8" s="14"/>
    </row>
    <row r="9" spans="1:5" ht="9.75" customHeight="1" x14ac:dyDescent="0.25">
      <c r="A9" s="15">
        <v>1111</v>
      </c>
      <c r="B9" s="14" t="s">
        <v>445</v>
      </c>
      <c r="C9" s="125">
        <f>+SUM(C10:C20)</f>
        <v>44500</v>
      </c>
      <c r="D9" s="125">
        <f>+SUM(D10:D20)</f>
        <v>42500</v>
      </c>
      <c r="E9" s="14"/>
    </row>
    <row r="10" spans="1:5" ht="9.75" customHeight="1" x14ac:dyDescent="0.25">
      <c r="A10" s="123" t="s">
        <v>1325</v>
      </c>
      <c r="B10" s="124" t="s">
        <v>1326</v>
      </c>
      <c r="C10" s="155">
        <v>5000</v>
      </c>
      <c r="D10" s="16">
        <v>5000</v>
      </c>
      <c r="E10" s="14"/>
    </row>
    <row r="11" spans="1:5" ht="9.75" customHeight="1" x14ac:dyDescent="0.25">
      <c r="A11" s="123" t="s">
        <v>1327</v>
      </c>
      <c r="B11" s="124" t="s">
        <v>1328</v>
      </c>
      <c r="C11" s="155">
        <v>12000</v>
      </c>
      <c r="D11" s="16">
        <v>12000</v>
      </c>
      <c r="E11" s="14"/>
    </row>
    <row r="12" spans="1:5" ht="9.75" customHeight="1" x14ac:dyDescent="0.25">
      <c r="A12" s="123" t="s">
        <v>1329</v>
      </c>
      <c r="B12" s="124" t="s">
        <v>1330</v>
      </c>
      <c r="C12" s="155">
        <v>10000</v>
      </c>
      <c r="D12" s="16">
        <v>10000</v>
      </c>
      <c r="E12" s="14"/>
    </row>
    <row r="13" spans="1:5" ht="9.75" customHeight="1" x14ac:dyDescent="0.25">
      <c r="A13" s="123" t="s">
        <v>1331</v>
      </c>
      <c r="B13" s="124" t="s">
        <v>1332</v>
      </c>
      <c r="C13" s="155">
        <v>3000</v>
      </c>
      <c r="D13" s="16">
        <v>3000</v>
      </c>
      <c r="E13" s="14"/>
    </row>
    <row r="14" spans="1:5" ht="9.75" customHeight="1" x14ac:dyDescent="0.25">
      <c r="A14" s="123" t="s">
        <v>1333</v>
      </c>
      <c r="B14" s="124" t="s">
        <v>1334</v>
      </c>
      <c r="C14" s="155">
        <v>3000</v>
      </c>
      <c r="D14" s="16">
        <v>3000</v>
      </c>
      <c r="E14" s="14"/>
    </row>
    <row r="15" spans="1:5" ht="9.75" customHeight="1" x14ac:dyDescent="0.25">
      <c r="A15" s="123" t="s">
        <v>1335</v>
      </c>
      <c r="B15" s="124" t="s">
        <v>596</v>
      </c>
      <c r="C15" s="155">
        <v>3000</v>
      </c>
      <c r="D15" s="16">
        <v>3000</v>
      </c>
      <c r="E15" s="14"/>
    </row>
    <row r="16" spans="1:5" ht="9.75" customHeight="1" x14ac:dyDescent="0.25">
      <c r="A16" s="123" t="s">
        <v>1336</v>
      </c>
      <c r="B16" s="124" t="s">
        <v>594</v>
      </c>
      <c r="C16" s="155">
        <v>2000</v>
      </c>
      <c r="D16" s="16">
        <v>2000</v>
      </c>
      <c r="E16" s="14"/>
    </row>
    <row r="17" spans="1:5" ht="9.75" customHeight="1" x14ac:dyDescent="0.25">
      <c r="A17" s="123" t="s">
        <v>1337</v>
      </c>
      <c r="B17" s="124" t="s">
        <v>1338</v>
      </c>
      <c r="C17" s="155">
        <v>2000</v>
      </c>
      <c r="D17" s="16">
        <v>2000</v>
      </c>
      <c r="E17" s="14"/>
    </row>
    <row r="18" spans="1:5" ht="9.75" customHeight="1" x14ac:dyDescent="0.25">
      <c r="A18" s="123" t="s">
        <v>1339</v>
      </c>
      <c r="B18" s="124" t="s">
        <v>1340</v>
      </c>
      <c r="C18" s="155">
        <v>2000</v>
      </c>
      <c r="D18" s="16">
        <v>2000</v>
      </c>
      <c r="E18" s="14"/>
    </row>
    <row r="19" spans="1:5" ht="9.75" customHeight="1" x14ac:dyDescent="0.25">
      <c r="A19" s="123" t="s">
        <v>1341</v>
      </c>
      <c r="B19" s="124" t="s">
        <v>598</v>
      </c>
      <c r="C19" s="155">
        <v>500</v>
      </c>
      <c r="D19" s="16">
        <v>500</v>
      </c>
      <c r="E19" s="14"/>
    </row>
    <row r="20" spans="1:5" ht="9.75" customHeight="1" x14ac:dyDescent="0.25">
      <c r="A20" s="123" t="s">
        <v>1342</v>
      </c>
      <c r="B20" s="124" t="s">
        <v>1343</v>
      </c>
      <c r="C20" s="155">
        <v>2000</v>
      </c>
      <c r="D20" s="16">
        <v>0</v>
      </c>
      <c r="E20" s="14"/>
    </row>
    <row r="21" spans="1:5" ht="9.75" customHeight="1" x14ac:dyDescent="0.25">
      <c r="A21" s="126">
        <v>1112</v>
      </c>
      <c r="B21" s="127" t="s">
        <v>446</v>
      </c>
      <c r="C21" s="125">
        <f>+SUM(C22:C39)</f>
        <v>18566991.880000006</v>
      </c>
      <c r="D21" s="125">
        <f>+SUM(D22:D39)</f>
        <v>16023204.749999998</v>
      </c>
      <c r="E21" s="14"/>
    </row>
    <row r="22" spans="1:5" ht="9.75" customHeight="1" x14ac:dyDescent="0.25">
      <c r="A22" s="15" t="s">
        <v>1344</v>
      </c>
      <c r="B22" s="14" t="s">
        <v>1345</v>
      </c>
      <c r="C22" s="155">
        <v>789132.33</v>
      </c>
      <c r="D22" s="16">
        <v>423681.16</v>
      </c>
      <c r="E22" s="14"/>
    </row>
    <row r="23" spans="1:5" ht="9.75" customHeight="1" x14ac:dyDescent="0.25">
      <c r="A23" s="15" t="s">
        <v>1346</v>
      </c>
      <c r="B23" s="14" t="s">
        <v>1347</v>
      </c>
      <c r="C23" s="155">
        <v>479449.36</v>
      </c>
      <c r="D23" s="16">
        <v>137107.63</v>
      </c>
      <c r="E23" s="14"/>
    </row>
    <row r="24" spans="1:5" ht="9.75" customHeight="1" x14ac:dyDescent="0.25">
      <c r="A24" s="15" t="s">
        <v>1348</v>
      </c>
      <c r="B24" s="14" t="s">
        <v>1349</v>
      </c>
      <c r="C24" s="155">
        <v>4056465.78</v>
      </c>
      <c r="D24" s="16">
        <v>3268655.56</v>
      </c>
      <c r="E24" s="14"/>
    </row>
    <row r="25" spans="1:5" ht="9.75" customHeight="1" x14ac:dyDescent="0.25">
      <c r="A25" s="15" t="s">
        <v>1350</v>
      </c>
      <c r="B25" s="14" t="s">
        <v>1351</v>
      </c>
      <c r="C25" s="155">
        <v>121191.32</v>
      </c>
      <c r="D25" s="16">
        <v>121191.32</v>
      </c>
      <c r="E25" s="14"/>
    </row>
    <row r="26" spans="1:5" ht="9.75" customHeight="1" x14ac:dyDescent="0.25">
      <c r="A26" s="15" t="s">
        <v>1352</v>
      </c>
      <c r="B26" s="14" t="s">
        <v>1353</v>
      </c>
      <c r="C26" s="155">
        <v>2433195.7400000002</v>
      </c>
      <c r="D26" s="16">
        <v>2298194.29</v>
      </c>
      <c r="E26" s="14"/>
    </row>
    <row r="27" spans="1:5" ht="9.75" customHeight="1" x14ac:dyDescent="0.25">
      <c r="A27" s="15" t="s">
        <v>1354</v>
      </c>
      <c r="B27" s="14" t="s">
        <v>1355</v>
      </c>
      <c r="C27" s="155">
        <v>2886454.77</v>
      </c>
      <c r="D27" s="16">
        <v>3410573.53</v>
      </c>
      <c r="E27" s="14"/>
    </row>
    <row r="28" spans="1:5" ht="9.75" customHeight="1" x14ac:dyDescent="0.25">
      <c r="A28" s="15" t="s">
        <v>1356</v>
      </c>
      <c r="B28" s="14" t="s">
        <v>1357</v>
      </c>
      <c r="C28" s="155">
        <v>2586931.09</v>
      </c>
      <c r="D28" s="16">
        <v>1838256.02</v>
      </c>
      <c r="E28" s="14"/>
    </row>
    <row r="29" spans="1:5" ht="9.75" customHeight="1" x14ac:dyDescent="0.25">
      <c r="A29" s="15" t="s">
        <v>1358</v>
      </c>
      <c r="B29" s="14" t="s">
        <v>1359</v>
      </c>
      <c r="C29" s="155">
        <v>1697287.85</v>
      </c>
      <c r="D29" s="16">
        <v>980196.69</v>
      </c>
      <c r="E29" s="14"/>
    </row>
    <row r="30" spans="1:5" ht="9.75" customHeight="1" x14ac:dyDescent="0.25">
      <c r="A30" s="15" t="s">
        <v>1360</v>
      </c>
      <c r="B30" s="14" t="s">
        <v>1361</v>
      </c>
      <c r="C30" s="155">
        <v>0</v>
      </c>
      <c r="D30" s="16">
        <v>2616884.54</v>
      </c>
      <c r="E30" s="14"/>
    </row>
    <row r="31" spans="1:5" ht="9.75" customHeight="1" x14ac:dyDescent="0.25">
      <c r="A31" s="15" t="s">
        <v>1362</v>
      </c>
      <c r="B31" s="14" t="s">
        <v>1363</v>
      </c>
      <c r="C31" s="155">
        <v>0</v>
      </c>
      <c r="D31" s="16">
        <v>928457.76</v>
      </c>
      <c r="E31" s="14"/>
    </row>
    <row r="32" spans="1:5" ht="9.75" customHeight="1" x14ac:dyDescent="0.25">
      <c r="A32" s="15" t="s">
        <v>1364</v>
      </c>
      <c r="B32" s="14" t="s">
        <v>1365</v>
      </c>
      <c r="C32" s="155">
        <v>0</v>
      </c>
      <c r="D32" s="16">
        <v>6.25</v>
      </c>
      <c r="E32" s="14"/>
    </row>
    <row r="33" spans="1:5" ht="9.75" customHeight="1" x14ac:dyDescent="0.25">
      <c r="A33" s="15" t="s">
        <v>1366</v>
      </c>
      <c r="B33" s="14" t="s">
        <v>1367</v>
      </c>
      <c r="C33" s="155">
        <v>0</v>
      </c>
      <c r="D33" s="16">
        <v>0</v>
      </c>
      <c r="E33" s="14"/>
    </row>
    <row r="34" spans="1:5" ht="9.75" customHeight="1" x14ac:dyDescent="0.25">
      <c r="A34" s="15" t="s">
        <v>1368</v>
      </c>
      <c r="B34" s="14" t="s">
        <v>1369</v>
      </c>
      <c r="C34" s="155">
        <v>3190276.43</v>
      </c>
      <c r="D34" s="16">
        <v>0</v>
      </c>
      <c r="E34" s="14"/>
    </row>
    <row r="35" spans="1:5" ht="9.75" customHeight="1" x14ac:dyDescent="0.25">
      <c r="A35" s="15" t="s">
        <v>1370</v>
      </c>
      <c r="B35" s="14" t="s">
        <v>1371</v>
      </c>
      <c r="C35" s="155">
        <v>131481.73000000001</v>
      </c>
      <c r="D35" s="16">
        <v>0</v>
      </c>
      <c r="E35" s="14"/>
    </row>
    <row r="36" spans="1:5" ht="9.75" customHeight="1" x14ac:dyDescent="0.25">
      <c r="A36" s="15" t="s">
        <v>1372</v>
      </c>
      <c r="B36" s="14" t="s">
        <v>1373</v>
      </c>
      <c r="C36" s="155">
        <v>3209.85</v>
      </c>
      <c r="D36" s="16">
        <v>0</v>
      </c>
      <c r="E36" s="14"/>
    </row>
    <row r="37" spans="1:5" ht="9.75" customHeight="1" x14ac:dyDescent="0.25">
      <c r="A37" s="15" t="s">
        <v>1374</v>
      </c>
      <c r="B37" s="14" t="s">
        <v>1375</v>
      </c>
      <c r="C37" s="155">
        <v>40864.44</v>
      </c>
      <c r="D37" s="16">
        <v>0</v>
      </c>
      <c r="E37" s="14"/>
    </row>
    <row r="38" spans="1:5" ht="9.75" customHeight="1" x14ac:dyDescent="0.25">
      <c r="A38" s="15" t="s">
        <v>1376</v>
      </c>
      <c r="B38" s="14" t="s">
        <v>1377</v>
      </c>
      <c r="C38" s="155">
        <v>32426.84</v>
      </c>
      <c r="D38" s="16">
        <v>0</v>
      </c>
      <c r="E38" s="14"/>
    </row>
    <row r="39" spans="1:5" ht="9.75" customHeight="1" x14ac:dyDescent="0.25">
      <c r="A39" s="15" t="s">
        <v>1378</v>
      </c>
      <c r="B39" s="14" t="s">
        <v>1379</v>
      </c>
      <c r="C39" s="155">
        <v>118624.35</v>
      </c>
      <c r="D39" s="16">
        <v>0</v>
      </c>
      <c r="E39" s="14"/>
    </row>
    <row r="40" spans="1:5" ht="9.75" customHeight="1" x14ac:dyDescent="0.25">
      <c r="A40" s="15">
        <v>1113</v>
      </c>
      <c r="B40" s="14" t="s">
        <v>447</v>
      </c>
      <c r="C40" s="16">
        <v>0</v>
      </c>
      <c r="D40" s="16">
        <v>0</v>
      </c>
      <c r="E40" s="14"/>
    </row>
    <row r="41" spans="1:5" ht="9.75" customHeight="1" x14ac:dyDescent="0.25">
      <c r="A41" s="15">
        <v>1114</v>
      </c>
      <c r="B41" s="14" t="s">
        <v>267</v>
      </c>
      <c r="C41" s="16">
        <v>0</v>
      </c>
      <c r="D41" s="16">
        <v>0</v>
      </c>
      <c r="E41" s="14"/>
    </row>
    <row r="42" spans="1:5" ht="9.75" customHeight="1" x14ac:dyDescent="0.25">
      <c r="A42" s="15">
        <v>1115</v>
      </c>
      <c r="B42" s="14" t="s">
        <v>268</v>
      </c>
      <c r="C42" s="16">
        <v>0</v>
      </c>
      <c r="D42" s="16">
        <v>0</v>
      </c>
      <c r="E42" s="14"/>
    </row>
    <row r="43" spans="1:5" ht="9.75" customHeight="1" x14ac:dyDescent="0.25">
      <c r="A43" s="15">
        <v>1116</v>
      </c>
      <c r="B43" s="14" t="s">
        <v>448</v>
      </c>
      <c r="C43" s="16">
        <v>0</v>
      </c>
      <c r="D43" s="16">
        <v>0</v>
      </c>
      <c r="E43" s="14"/>
    </row>
    <row r="44" spans="1:5" ht="9.75" customHeight="1" x14ac:dyDescent="0.25">
      <c r="A44" s="15">
        <v>1119</v>
      </c>
      <c r="B44" s="14" t="s">
        <v>449</v>
      </c>
      <c r="C44" s="16">
        <v>0</v>
      </c>
      <c r="D44" s="16">
        <v>0</v>
      </c>
      <c r="E44" s="14"/>
    </row>
    <row r="45" spans="1:5" ht="9.75" customHeight="1" x14ac:dyDescent="0.25">
      <c r="A45" s="28">
        <v>1110</v>
      </c>
      <c r="B45" s="29" t="s">
        <v>450</v>
      </c>
      <c r="C45" s="30">
        <f>+C9+C21</f>
        <v>18611491.880000006</v>
      </c>
      <c r="D45" s="30">
        <f>+D9+D21</f>
        <v>16065704.749999998</v>
      </c>
      <c r="E45" s="14"/>
    </row>
    <row r="48" spans="1:5" ht="9.75" customHeight="1" x14ac:dyDescent="0.25">
      <c r="A48" s="85" t="s">
        <v>451</v>
      </c>
      <c r="B48" s="85"/>
      <c r="C48" s="85"/>
      <c r="D48" s="85"/>
    </row>
    <row r="49" spans="1:6" ht="9.75" customHeight="1" x14ac:dyDescent="0.25">
      <c r="A49" s="86" t="s">
        <v>70</v>
      </c>
      <c r="B49" s="86" t="s">
        <v>71</v>
      </c>
      <c r="C49" s="92">
        <v>2024</v>
      </c>
      <c r="D49" s="92">
        <v>2023</v>
      </c>
    </row>
    <row r="50" spans="1:6" ht="9.75" customHeight="1" x14ac:dyDescent="0.25">
      <c r="A50" s="28">
        <v>1230</v>
      </c>
      <c r="B50" s="31" t="s">
        <v>317</v>
      </c>
      <c r="C50" s="30">
        <v>0</v>
      </c>
      <c r="D50" s="30">
        <v>0</v>
      </c>
    </row>
    <row r="51" spans="1:6" ht="9.75" customHeight="1" x14ac:dyDescent="0.25">
      <c r="A51" s="15">
        <v>1231</v>
      </c>
      <c r="B51" s="14" t="s">
        <v>318</v>
      </c>
      <c r="C51" s="16">
        <v>0</v>
      </c>
      <c r="D51" s="16">
        <v>0</v>
      </c>
    </row>
    <row r="52" spans="1:6" ht="9.75" customHeight="1" x14ac:dyDescent="0.25">
      <c r="A52" s="15">
        <v>1232</v>
      </c>
      <c r="B52" s="14" t="s">
        <v>319</v>
      </c>
      <c r="C52" s="16">
        <v>0</v>
      </c>
      <c r="D52" s="16">
        <v>0</v>
      </c>
    </row>
    <row r="53" spans="1:6" ht="9.75" customHeight="1" x14ac:dyDescent="0.25">
      <c r="A53" s="15">
        <v>1233</v>
      </c>
      <c r="B53" s="14" t="s">
        <v>320</v>
      </c>
      <c r="C53" s="16">
        <v>0</v>
      </c>
      <c r="D53" s="16">
        <v>0</v>
      </c>
    </row>
    <row r="54" spans="1:6" ht="9.75" customHeight="1" x14ac:dyDescent="0.25">
      <c r="A54" s="15">
        <v>1234</v>
      </c>
      <c r="B54" s="14" t="s">
        <v>321</v>
      </c>
      <c r="C54" s="16">
        <v>0</v>
      </c>
      <c r="D54" s="16">
        <v>0</v>
      </c>
      <c r="E54" s="157"/>
    </row>
    <row r="55" spans="1:6" ht="9.75" customHeight="1" x14ac:dyDescent="0.25">
      <c r="A55" s="15">
        <v>1235</v>
      </c>
      <c r="B55" s="14" t="s">
        <v>322</v>
      </c>
      <c r="C55" s="16">
        <v>0</v>
      </c>
      <c r="D55" s="16">
        <v>0</v>
      </c>
    </row>
    <row r="56" spans="1:6" ht="9.75" customHeight="1" x14ac:dyDescent="0.25">
      <c r="A56" s="15">
        <v>1236</v>
      </c>
      <c r="B56" s="14" t="s">
        <v>323</v>
      </c>
      <c r="C56" s="16">
        <v>0</v>
      </c>
      <c r="D56" s="16">
        <v>0</v>
      </c>
    </row>
    <row r="57" spans="1:6" ht="9.75" customHeight="1" x14ac:dyDescent="0.25">
      <c r="A57" s="15">
        <v>1239</v>
      </c>
      <c r="B57" s="14" t="s">
        <v>324</v>
      </c>
      <c r="C57" s="16">
        <v>0</v>
      </c>
      <c r="D57" s="16">
        <v>0</v>
      </c>
    </row>
    <row r="58" spans="1:6" ht="9.75" customHeight="1" x14ac:dyDescent="0.25">
      <c r="A58" s="28">
        <v>1240</v>
      </c>
      <c r="B58" s="31" t="s">
        <v>325</v>
      </c>
      <c r="C58" s="30">
        <f>+C59+C64+C68+C69+C71+C72+C76+C78</f>
        <v>2718867.86</v>
      </c>
      <c r="D58" s="30">
        <f>+D59+D64+D76</f>
        <v>2803914.8200000003</v>
      </c>
    </row>
    <row r="59" spans="1:6" ht="9.75" customHeight="1" x14ac:dyDescent="0.25">
      <c r="A59" s="15">
        <v>1241</v>
      </c>
      <c r="B59" s="14" t="s">
        <v>326</v>
      </c>
      <c r="C59" s="125">
        <f>+SUM(C60:C63)</f>
        <v>134208.52000000002</v>
      </c>
      <c r="D59" s="125">
        <f>+SUM(D60:D63)</f>
        <v>134604</v>
      </c>
    </row>
    <row r="60" spans="1:6" ht="9.75" customHeight="1" x14ac:dyDescent="0.25">
      <c r="A60" s="15" t="s">
        <v>1052</v>
      </c>
      <c r="B60" s="14" t="s">
        <v>1053</v>
      </c>
      <c r="C60" s="16">
        <f>106053-65667.6</f>
        <v>40385.399999999994</v>
      </c>
      <c r="D60" s="16">
        <v>8790</v>
      </c>
      <c r="F60" s="16"/>
    </row>
    <row r="61" spans="1:6" ht="9.75" customHeight="1" x14ac:dyDescent="0.25">
      <c r="A61" s="15" t="s">
        <v>1054</v>
      </c>
      <c r="B61" s="14" t="s">
        <v>1055</v>
      </c>
      <c r="C61" s="16">
        <v>0</v>
      </c>
      <c r="D61" s="16">
        <v>0</v>
      </c>
    </row>
    <row r="62" spans="1:6" ht="9.75" customHeight="1" x14ac:dyDescent="0.25">
      <c r="A62" s="15" t="s">
        <v>1056</v>
      </c>
      <c r="B62" s="14" t="s">
        <v>1057</v>
      </c>
      <c r="C62" s="16">
        <v>45909.32</v>
      </c>
      <c r="D62" s="16">
        <v>123434</v>
      </c>
    </row>
    <row r="63" spans="1:6" ht="9.75" customHeight="1" x14ac:dyDescent="0.25">
      <c r="A63" s="15" t="s">
        <v>1058</v>
      </c>
      <c r="B63" s="14" t="s">
        <v>1059</v>
      </c>
      <c r="C63" s="16">
        <v>47913.8</v>
      </c>
      <c r="D63" s="16">
        <v>2380</v>
      </c>
    </row>
    <row r="64" spans="1:6" ht="9.75" customHeight="1" x14ac:dyDescent="0.25">
      <c r="A64" s="126">
        <v>1242</v>
      </c>
      <c r="B64" s="127" t="s">
        <v>327</v>
      </c>
      <c r="C64" s="125">
        <f>+C65+C66+C67</f>
        <v>2060202.5599999998</v>
      </c>
      <c r="D64" s="125">
        <f>+D65+D66+D67</f>
        <v>2669297.8200000003</v>
      </c>
    </row>
    <row r="65" spans="1:4" ht="9.75" customHeight="1" x14ac:dyDescent="0.25">
      <c r="A65" s="123" t="s">
        <v>1060</v>
      </c>
      <c r="B65" s="124" t="s">
        <v>1061</v>
      </c>
      <c r="C65" s="16">
        <v>41596.720000000001</v>
      </c>
      <c r="D65" s="16">
        <v>1003820.76</v>
      </c>
    </row>
    <row r="66" spans="1:4" ht="9.75" customHeight="1" x14ac:dyDescent="0.25">
      <c r="A66" s="123" t="s">
        <v>1062</v>
      </c>
      <c r="B66" s="124" t="s">
        <v>1063</v>
      </c>
      <c r="C66" s="16">
        <v>13984.96</v>
      </c>
      <c r="D66" s="16">
        <v>1665477.06</v>
      </c>
    </row>
    <row r="67" spans="1:4" ht="9.75" customHeight="1" x14ac:dyDescent="0.25">
      <c r="A67" s="123" t="s">
        <v>1064</v>
      </c>
      <c r="B67" s="124" t="s">
        <v>1065</v>
      </c>
      <c r="C67" s="16">
        <v>2004620.88</v>
      </c>
      <c r="D67" s="16">
        <v>0</v>
      </c>
    </row>
    <row r="68" spans="1:4" ht="9.75" customHeight="1" x14ac:dyDescent="0.25">
      <c r="A68" s="15">
        <v>1243</v>
      </c>
      <c r="B68" s="14" t="s">
        <v>328</v>
      </c>
      <c r="C68" s="16">
        <v>0</v>
      </c>
      <c r="D68" s="16">
        <v>0</v>
      </c>
    </row>
    <row r="69" spans="1:4" ht="9.75" customHeight="1" x14ac:dyDescent="0.25">
      <c r="A69" s="15">
        <v>1244</v>
      </c>
      <c r="B69" s="14" t="s">
        <v>329</v>
      </c>
      <c r="C69" s="30">
        <f>+C70</f>
        <v>287991</v>
      </c>
      <c r="D69" s="30">
        <f>+D70</f>
        <v>0</v>
      </c>
    </row>
    <row r="70" spans="1:4" ht="9.75" customHeight="1" x14ac:dyDescent="0.25">
      <c r="A70" s="15" t="s">
        <v>1380</v>
      </c>
      <c r="B70" s="14" t="s">
        <v>1381</v>
      </c>
      <c r="C70" s="16">
        <v>287991</v>
      </c>
      <c r="D70" s="16">
        <v>0</v>
      </c>
    </row>
    <row r="71" spans="1:4" ht="9.75" customHeight="1" x14ac:dyDescent="0.25">
      <c r="A71" s="15">
        <v>1245</v>
      </c>
      <c r="B71" s="14" t="s">
        <v>330</v>
      </c>
      <c r="C71" s="16">
        <v>0</v>
      </c>
      <c r="D71" s="16">
        <v>0</v>
      </c>
    </row>
    <row r="72" spans="1:4" ht="9.75" customHeight="1" x14ac:dyDescent="0.25">
      <c r="A72" s="15">
        <v>1246</v>
      </c>
      <c r="B72" s="14" t="s">
        <v>331</v>
      </c>
      <c r="C72" s="30">
        <f>SUM(C73:C75)</f>
        <v>236459.78</v>
      </c>
      <c r="D72" s="30">
        <f>SUM(D73:D75)</f>
        <v>0</v>
      </c>
    </row>
    <row r="73" spans="1:4" ht="9.75" customHeight="1" x14ac:dyDescent="0.25">
      <c r="A73" s="15" t="s">
        <v>1382</v>
      </c>
      <c r="B73" s="14" t="s">
        <v>1069</v>
      </c>
      <c r="C73" s="16">
        <v>200334.6</v>
      </c>
      <c r="D73" s="16">
        <v>0</v>
      </c>
    </row>
    <row r="74" spans="1:4" ht="9.75" customHeight="1" x14ac:dyDescent="0.25">
      <c r="A74" s="15" t="s">
        <v>1383</v>
      </c>
      <c r="B74" s="14" t="s">
        <v>1071</v>
      </c>
      <c r="C74" s="16">
        <v>1914</v>
      </c>
      <c r="D74" s="16">
        <v>0</v>
      </c>
    </row>
    <row r="75" spans="1:4" ht="9.75" customHeight="1" x14ac:dyDescent="0.25">
      <c r="A75" s="15" t="s">
        <v>1384</v>
      </c>
      <c r="B75" s="14" t="s">
        <v>1073</v>
      </c>
      <c r="C75" s="16">
        <v>34211.18</v>
      </c>
      <c r="D75" s="16">
        <v>0</v>
      </c>
    </row>
    <row r="76" spans="1:4" ht="9.75" customHeight="1" x14ac:dyDescent="0.25">
      <c r="A76" s="15">
        <v>1247</v>
      </c>
      <c r="B76" s="14" t="s">
        <v>332</v>
      </c>
      <c r="C76" s="125">
        <f>+C77</f>
        <v>6</v>
      </c>
      <c r="D76" s="125">
        <f>+D77</f>
        <v>13</v>
      </c>
    </row>
    <row r="77" spans="1:4" ht="9.75" customHeight="1" x14ac:dyDescent="0.25">
      <c r="A77" s="123" t="s">
        <v>1074</v>
      </c>
      <c r="B77" s="124" t="s">
        <v>1075</v>
      </c>
      <c r="C77" s="16">
        <v>6</v>
      </c>
      <c r="D77" s="16">
        <v>13</v>
      </c>
    </row>
    <row r="78" spans="1:4" ht="9.75" customHeight="1" x14ac:dyDescent="0.25">
      <c r="A78" s="15">
        <v>1248</v>
      </c>
      <c r="B78" s="14" t="s">
        <v>333</v>
      </c>
      <c r="C78" s="16">
        <v>0</v>
      </c>
      <c r="D78" s="16">
        <v>0</v>
      </c>
    </row>
    <row r="79" spans="1:4" ht="9.75" customHeight="1" x14ac:dyDescent="0.25">
      <c r="A79" s="28">
        <v>1250</v>
      </c>
      <c r="B79" s="31" t="s">
        <v>339</v>
      </c>
      <c r="C79" s="30">
        <v>0</v>
      </c>
      <c r="D79" s="30">
        <v>0</v>
      </c>
    </row>
    <row r="80" spans="1:4" ht="9.75" customHeight="1" x14ac:dyDescent="0.25">
      <c r="A80" s="15">
        <v>1251</v>
      </c>
      <c r="B80" s="14" t="s">
        <v>340</v>
      </c>
      <c r="C80" s="16">
        <v>0</v>
      </c>
      <c r="D80" s="16">
        <v>0</v>
      </c>
    </row>
    <row r="81" spans="1:4" ht="9.75" customHeight="1" x14ac:dyDescent="0.25">
      <c r="A81" s="15">
        <v>1252</v>
      </c>
      <c r="B81" s="14" t="s">
        <v>341</v>
      </c>
      <c r="C81" s="16">
        <v>0</v>
      </c>
      <c r="D81" s="16">
        <v>0</v>
      </c>
    </row>
    <row r="82" spans="1:4" ht="9.75" customHeight="1" x14ac:dyDescent="0.25">
      <c r="A82" s="15">
        <v>1253</v>
      </c>
      <c r="B82" s="14" t="s">
        <v>342</v>
      </c>
      <c r="C82" s="16">
        <v>0</v>
      </c>
      <c r="D82" s="16">
        <v>0</v>
      </c>
    </row>
    <row r="83" spans="1:4" ht="9.75" customHeight="1" x14ac:dyDescent="0.25">
      <c r="A83" s="15">
        <v>1254</v>
      </c>
      <c r="B83" s="14" t="s">
        <v>343</v>
      </c>
      <c r="C83" s="16">
        <v>0</v>
      </c>
      <c r="D83" s="16">
        <v>0</v>
      </c>
    </row>
    <row r="84" spans="1:4" ht="9.75" customHeight="1" x14ac:dyDescent="0.25">
      <c r="A84" s="15">
        <v>1259</v>
      </c>
      <c r="B84" s="14" t="s">
        <v>344</v>
      </c>
      <c r="C84" s="16">
        <v>0</v>
      </c>
      <c r="D84" s="16">
        <v>0</v>
      </c>
    </row>
    <row r="85" spans="1:4" ht="9.75" customHeight="1" x14ac:dyDescent="0.25">
      <c r="A85" s="15"/>
      <c r="B85" s="29" t="s">
        <v>452</v>
      </c>
      <c r="C85" s="30">
        <f>C50+C58+C79</f>
        <v>2718867.86</v>
      </c>
      <c r="D85" s="30">
        <f>D50+D58+D79</f>
        <v>2803914.8200000003</v>
      </c>
    </row>
    <row r="86" spans="1:4" ht="9.75" customHeight="1" x14ac:dyDescent="0.25">
      <c r="A86" s="14"/>
      <c r="B86" s="14"/>
      <c r="C86" s="14"/>
      <c r="D86" s="14"/>
    </row>
    <row r="87" spans="1:4" ht="9.75" customHeight="1" x14ac:dyDescent="0.25">
      <c r="A87" s="85" t="s">
        <v>453</v>
      </c>
      <c r="B87" s="85"/>
      <c r="C87" s="85"/>
      <c r="D87" s="85"/>
    </row>
    <row r="88" spans="1:4" ht="9.75" customHeight="1" x14ac:dyDescent="0.25">
      <c r="A88" s="86" t="s">
        <v>70</v>
      </c>
      <c r="B88" s="86" t="s">
        <v>71</v>
      </c>
      <c r="C88" s="92">
        <v>2024</v>
      </c>
      <c r="D88" s="92">
        <v>2023</v>
      </c>
    </row>
    <row r="89" spans="1:4" ht="11.25" customHeight="1" x14ac:dyDescent="0.25">
      <c r="A89" s="28">
        <v>3210</v>
      </c>
      <c r="B89" s="31" t="s">
        <v>454</v>
      </c>
      <c r="C89" s="30">
        <v>3562455.57</v>
      </c>
      <c r="D89" s="128">
        <v>2634603.27</v>
      </c>
    </row>
    <row r="90" spans="1:4" ht="11.25" customHeight="1" x14ac:dyDescent="0.25">
      <c r="A90" s="15"/>
      <c r="B90" s="29" t="s">
        <v>455</v>
      </c>
      <c r="C90" s="128">
        <f>+C103+C140</f>
        <v>1355784.4299999997</v>
      </c>
      <c r="D90" s="128">
        <f>+D103+D140</f>
        <v>1339200.8899999999</v>
      </c>
    </row>
    <row r="91" spans="1:4" ht="11.25" customHeight="1" x14ac:dyDescent="0.25">
      <c r="A91" s="28">
        <v>5400</v>
      </c>
      <c r="B91" s="31" t="s">
        <v>219</v>
      </c>
      <c r="C91" s="30">
        <v>0</v>
      </c>
      <c r="D91" s="128">
        <v>0</v>
      </c>
    </row>
    <row r="92" spans="1:4" ht="11.25" customHeight="1" x14ac:dyDescent="0.25">
      <c r="A92" s="15">
        <v>5410</v>
      </c>
      <c r="B92" s="14" t="s">
        <v>456</v>
      </c>
      <c r="C92" s="16">
        <v>0</v>
      </c>
      <c r="D92" s="129">
        <v>0</v>
      </c>
    </row>
    <row r="93" spans="1:4" ht="11.25" customHeight="1" x14ac:dyDescent="0.25">
      <c r="A93" s="15">
        <v>5411</v>
      </c>
      <c r="B93" s="14" t="s">
        <v>221</v>
      </c>
      <c r="C93" s="16">
        <v>0</v>
      </c>
      <c r="D93" s="129">
        <v>0</v>
      </c>
    </row>
    <row r="94" spans="1:4" ht="11.25" customHeight="1" x14ac:dyDescent="0.25">
      <c r="A94" s="15">
        <v>5420</v>
      </c>
      <c r="B94" s="14" t="s">
        <v>457</v>
      </c>
      <c r="C94" s="16">
        <v>0</v>
      </c>
      <c r="D94" s="129">
        <v>0</v>
      </c>
    </row>
    <row r="95" spans="1:4" ht="11.25" customHeight="1" x14ac:dyDescent="0.25">
      <c r="A95" s="15">
        <v>5421</v>
      </c>
      <c r="B95" s="14" t="s">
        <v>224</v>
      </c>
      <c r="C95" s="16">
        <v>0</v>
      </c>
      <c r="D95" s="129">
        <v>0</v>
      </c>
    </row>
    <row r="96" spans="1:4" ht="11.25" customHeight="1" x14ac:dyDescent="0.25">
      <c r="A96" s="15">
        <v>5430</v>
      </c>
      <c r="B96" s="14" t="s">
        <v>458</v>
      </c>
      <c r="C96" s="16">
        <v>0</v>
      </c>
      <c r="D96" s="129">
        <v>0</v>
      </c>
    </row>
    <row r="97" spans="1:4" ht="11.25" customHeight="1" x14ac:dyDescent="0.25">
      <c r="A97" s="15">
        <v>5431</v>
      </c>
      <c r="B97" s="14" t="s">
        <v>227</v>
      </c>
      <c r="C97" s="16">
        <v>0</v>
      </c>
      <c r="D97" s="129">
        <v>0</v>
      </c>
    </row>
    <row r="98" spans="1:4" ht="11.25" customHeight="1" x14ac:dyDescent="0.25">
      <c r="A98" s="15">
        <v>5440</v>
      </c>
      <c r="B98" s="14" t="s">
        <v>459</v>
      </c>
      <c r="C98" s="16">
        <v>0</v>
      </c>
      <c r="D98" s="129">
        <v>0</v>
      </c>
    </row>
    <row r="99" spans="1:4" ht="11.25" customHeight="1" x14ac:dyDescent="0.25">
      <c r="A99" s="15">
        <v>5441</v>
      </c>
      <c r="B99" s="14" t="s">
        <v>459</v>
      </c>
      <c r="C99" s="16">
        <v>0</v>
      </c>
      <c r="D99" s="129">
        <v>0</v>
      </c>
    </row>
    <row r="100" spans="1:4" ht="11.25" customHeight="1" x14ac:dyDescent="0.25">
      <c r="A100" s="15">
        <v>5450</v>
      </c>
      <c r="B100" s="14" t="s">
        <v>460</v>
      </c>
      <c r="C100" s="16">
        <v>0</v>
      </c>
      <c r="D100" s="129">
        <v>0</v>
      </c>
    </row>
    <row r="101" spans="1:4" ht="11.25" customHeight="1" x14ac:dyDescent="0.25">
      <c r="A101" s="15">
        <v>5451</v>
      </c>
      <c r="B101" s="14" t="s">
        <v>231</v>
      </c>
      <c r="C101" s="16">
        <v>0</v>
      </c>
      <c r="D101" s="129">
        <v>0</v>
      </c>
    </row>
    <row r="102" spans="1:4" ht="11.25" customHeight="1" x14ac:dyDescent="0.25">
      <c r="A102" s="15">
        <v>5452</v>
      </c>
      <c r="B102" s="14" t="s">
        <v>232</v>
      </c>
      <c r="C102" s="16">
        <v>0</v>
      </c>
      <c r="D102" s="129">
        <v>0</v>
      </c>
    </row>
    <row r="103" spans="1:4" ht="11.25" customHeight="1" x14ac:dyDescent="0.25">
      <c r="A103" s="28">
        <v>5500</v>
      </c>
      <c r="B103" s="31" t="s">
        <v>233</v>
      </c>
      <c r="C103" s="128">
        <f>+C109+C118+C121+C117</f>
        <v>1355784.4299999997</v>
      </c>
      <c r="D103" s="128">
        <f>+D109+D118+D121+D117</f>
        <v>1339200.8899999999</v>
      </c>
    </row>
    <row r="104" spans="1:4" ht="11.25" customHeight="1" x14ac:dyDescent="0.25">
      <c r="A104" s="28">
        <v>5510</v>
      </c>
      <c r="B104" s="31" t="s">
        <v>234</v>
      </c>
      <c r="C104" s="128">
        <f>+C105+C106+C107+C108+C109+C117+C118</f>
        <v>1335768.1599999997</v>
      </c>
      <c r="D104" s="128">
        <f>+D105+D106+D107+D108+D109+D117+D118</f>
        <v>1339200.8899999999</v>
      </c>
    </row>
    <row r="105" spans="1:4" ht="11.25" customHeight="1" x14ac:dyDescent="0.25">
      <c r="A105" s="15">
        <v>5511</v>
      </c>
      <c r="B105" s="14" t="s">
        <v>235</v>
      </c>
      <c r="C105" s="16">
        <v>0</v>
      </c>
      <c r="D105" s="129">
        <v>0</v>
      </c>
    </row>
    <row r="106" spans="1:4" ht="11.25" customHeight="1" x14ac:dyDescent="0.25">
      <c r="A106" s="15">
        <v>5512</v>
      </c>
      <c r="B106" s="14" t="s">
        <v>236</v>
      </c>
      <c r="C106" s="16">
        <v>0</v>
      </c>
      <c r="D106" s="129">
        <v>0</v>
      </c>
    </row>
    <row r="107" spans="1:4" ht="11.25" customHeight="1" x14ac:dyDescent="0.25">
      <c r="A107" s="15">
        <v>5513</v>
      </c>
      <c r="B107" s="14" t="s">
        <v>237</v>
      </c>
      <c r="C107" s="16">
        <v>0</v>
      </c>
      <c r="D107" s="129">
        <v>0</v>
      </c>
    </row>
    <row r="108" spans="1:4" ht="11.25" customHeight="1" x14ac:dyDescent="0.25">
      <c r="A108" s="15">
        <v>5514</v>
      </c>
      <c r="B108" s="14" t="s">
        <v>238</v>
      </c>
      <c r="C108" s="16">
        <v>0</v>
      </c>
      <c r="D108" s="129">
        <v>0</v>
      </c>
    </row>
    <row r="109" spans="1:4" ht="11.25" customHeight="1" x14ac:dyDescent="0.25">
      <c r="A109" s="15">
        <v>5515</v>
      </c>
      <c r="B109" s="14" t="s">
        <v>239</v>
      </c>
      <c r="C109" s="129">
        <f>SUM(C110:C116)</f>
        <v>1329109.7199999997</v>
      </c>
      <c r="D109" s="129">
        <f>SUM(D110:D116)</f>
        <v>1332542.45</v>
      </c>
    </row>
    <row r="110" spans="1:4" ht="11.25" customHeight="1" x14ac:dyDescent="0.25">
      <c r="A110" s="123" t="s">
        <v>783</v>
      </c>
      <c r="B110" s="124" t="s">
        <v>784</v>
      </c>
      <c r="C110" s="16">
        <v>105930.06</v>
      </c>
      <c r="D110" s="129">
        <v>95846.13</v>
      </c>
    </row>
    <row r="111" spans="1:4" ht="11.25" customHeight="1" x14ac:dyDescent="0.25">
      <c r="A111" s="123" t="s">
        <v>785</v>
      </c>
      <c r="B111" s="124" t="s">
        <v>786</v>
      </c>
      <c r="C111" s="16">
        <v>83568.56</v>
      </c>
      <c r="D111" s="129">
        <v>211136.99</v>
      </c>
    </row>
    <row r="112" spans="1:4" ht="11.25" customHeight="1" x14ac:dyDescent="0.25">
      <c r="A112" s="123" t="s">
        <v>787</v>
      </c>
      <c r="B112" s="124" t="s">
        <v>788</v>
      </c>
      <c r="C112" s="16">
        <v>37364.85</v>
      </c>
      <c r="D112" s="129">
        <v>45565.37</v>
      </c>
    </row>
    <row r="113" spans="1:4" ht="11.25" customHeight="1" x14ac:dyDescent="0.25">
      <c r="A113" s="123" t="s">
        <v>789</v>
      </c>
      <c r="B113" s="124" t="s">
        <v>790</v>
      </c>
      <c r="C113" s="16">
        <v>906437.7</v>
      </c>
      <c r="D113" s="129">
        <v>686987.84</v>
      </c>
    </row>
    <row r="114" spans="1:4" ht="11.25" customHeight="1" x14ac:dyDescent="0.25">
      <c r="A114" s="123" t="s">
        <v>791</v>
      </c>
      <c r="B114" s="124" t="s">
        <v>792</v>
      </c>
      <c r="C114" s="16">
        <v>20416.68</v>
      </c>
      <c r="D114" s="129">
        <v>116548.16</v>
      </c>
    </row>
    <row r="115" spans="1:4" ht="11.25" customHeight="1" x14ac:dyDescent="0.25">
      <c r="A115" s="123" t="s">
        <v>793</v>
      </c>
      <c r="B115" s="124" t="s">
        <v>794</v>
      </c>
      <c r="C115" s="16">
        <v>2764.43</v>
      </c>
      <c r="D115" s="129">
        <v>3830.52</v>
      </c>
    </row>
    <row r="116" spans="1:4" ht="11.25" customHeight="1" x14ac:dyDescent="0.25">
      <c r="A116" s="123" t="s">
        <v>795</v>
      </c>
      <c r="B116" s="124" t="s">
        <v>796</v>
      </c>
      <c r="C116" s="16">
        <v>172627.44</v>
      </c>
      <c r="D116" s="129">
        <v>172627.44</v>
      </c>
    </row>
    <row r="117" spans="1:4" ht="11.25" customHeight="1" x14ac:dyDescent="0.25">
      <c r="A117" s="15">
        <v>5516</v>
      </c>
      <c r="B117" s="14" t="s">
        <v>240</v>
      </c>
      <c r="C117" s="16">
        <v>0</v>
      </c>
      <c r="D117" s="129">
        <v>0</v>
      </c>
    </row>
    <row r="118" spans="1:4" ht="11.25" customHeight="1" x14ac:dyDescent="0.25">
      <c r="A118" s="15">
        <v>5517</v>
      </c>
      <c r="B118" s="14" t="s">
        <v>241</v>
      </c>
      <c r="C118" s="16">
        <f>+C119</f>
        <v>6658.44</v>
      </c>
      <c r="D118" s="129">
        <f>+D119</f>
        <v>6658.44</v>
      </c>
    </row>
    <row r="119" spans="1:4" ht="11.25" customHeight="1" x14ac:dyDescent="0.25">
      <c r="A119" s="123" t="s">
        <v>799</v>
      </c>
      <c r="B119" s="124" t="s">
        <v>800</v>
      </c>
      <c r="C119" s="16">
        <v>6658.44</v>
      </c>
      <c r="D119" s="129">
        <v>6658.44</v>
      </c>
    </row>
    <row r="120" spans="1:4" ht="11.25" customHeight="1" x14ac:dyDescent="0.25">
      <c r="A120" s="15">
        <v>5518</v>
      </c>
      <c r="B120" s="14" t="s">
        <v>242</v>
      </c>
      <c r="C120" s="16">
        <f>+C121</f>
        <v>20016.27</v>
      </c>
      <c r="D120" s="129">
        <v>0</v>
      </c>
    </row>
    <row r="121" spans="1:4" ht="11.25" customHeight="1" x14ac:dyDescent="0.25">
      <c r="A121" s="123" t="s">
        <v>797</v>
      </c>
      <c r="B121" s="124" t="s">
        <v>798</v>
      </c>
      <c r="C121" s="16">
        <v>20016.27</v>
      </c>
      <c r="D121" s="130">
        <v>0</v>
      </c>
    </row>
    <row r="122" spans="1:4" ht="11.25" customHeight="1" x14ac:dyDescent="0.25">
      <c r="A122" s="28">
        <v>5520</v>
      </c>
      <c r="B122" s="31" t="s">
        <v>243</v>
      </c>
      <c r="C122" s="30">
        <v>0</v>
      </c>
      <c r="D122" s="131">
        <v>0</v>
      </c>
    </row>
    <row r="123" spans="1:4" ht="11.25" customHeight="1" x14ac:dyDescent="0.25">
      <c r="A123" s="15">
        <v>5521</v>
      </c>
      <c r="B123" s="14" t="s">
        <v>244</v>
      </c>
      <c r="C123" s="16">
        <v>0</v>
      </c>
      <c r="D123" s="129">
        <v>0</v>
      </c>
    </row>
    <row r="124" spans="1:4" ht="11.25" customHeight="1" x14ac:dyDescent="0.25">
      <c r="A124" s="15">
        <v>5522</v>
      </c>
      <c r="B124" s="14" t="s">
        <v>245</v>
      </c>
      <c r="C124" s="16">
        <v>0</v>
      </c>
      <c r="D124" s="129">
        <v>0</v>
      </c>
    </row>
    <row r="125" spans="1:4" ht="11.25" customHeight="1" x14ac:dyDescent="0.25">
      <c r="A125" s="28">
        <v>5530</v>
      </c>
      <c r="B125" s="31" t="s">
        <v>246</v>
      </c>
      <c r="C125" s="30">
        <v>0</v>
      </c>
      <c r="D125" s="128">
        <v>0</v>
      </c>
    </row>
    <row r="126" spans="1:4" ht="11.25" customHeight="1" x14ac:dyDescent="0.25">
      <c r="A126" s="15">
        <v>5531</v>
      </c>
      <c r="B126" s="14" t="s">
        <v>247</v>
      </c>
      <c r="C126" s="16">
        <v>0</v>
      </c>
      <c r="D126" s="129">
        <v>0</v>
      </c>
    </row>
    <row r="127" spans="1:4" ht="11.25" customHeight="1" x14ac:dyDescent="0.25">
      <c r="A127" s="15">
        <v>5532</v>
      </c>
      <c r="B127" s="14" t="s">
        <v>248</v>
      </c>
      <c r="C127" s="16">
        <v>0</v>
      </c>
      <c r="D127" s="129">
        <v>0</v>
      </c>
    </row>
    <row r="128" spans="1:4" ht="11.25" customHeight="1" x14ac:dyDescent="0.25">
      <c r="A128" s="15">
        <v>5533</v>
      </c>
      <c r="B128" s="14" t="s">
        <v>249</v>
      </c>
      <c r="C128" s="16">
        <v>0</v>
      </c>
      <c r="D128" s="129">
        <v>0</v>
      </c>
    </row>
    <row r="129" spans="1:4" ht="11.25" customHeight="1" x14ac:dyDescent="0.25">
      <c r="A129" s="15">
        <v>5534</v>
      </c>
      <c r="B129" s="14" t="s">
        <v>250</v>
      </c>
      <c r="C129" s="16">
        <v>0</v>
      </c>
      <c r="D129" s="129">
        <v>0</v>
      </c>
    </row>
    <row r="130" spans="1:4" ht="11.25" customHeight="1" x14ac:dyDescent="0.25">
      <c r="A130" s="15">
        <v>5535</v>
      </c>
      <c r="B130" s="14" t="s">
        <v>251</v>
      </c>
      <c r="C130" s="16">
        <v>0</v>
      </c>
      <c r="D130" s="129">
        <v>0</v>
      </c>
    </row>
    <row r="131" spans="1:4" ht="11.25" customHeight="1" x14ac:dyDescent="0.25">
      <c r="A131" s="28">
        <v>5590</v>
      </c>
      <c r="B131" s="31" t="s">
        <v>252</v>
      </c>
      <c r="C131" s="30">
        <v>0</v>
      </c>
      <c r="D131" s="128">
        <v>0</v>
      </c>
    </row>
    <row r="132" spans="1:4" ht="11.25" customHeight="1" x14ac:dyDescent="0.25">
      <c r="A132" s="15">
        <v>5591</v>
      </c>
      <c r="B132" s="14" t="s">
        <v>253</v>
      </c>
      <c r="C132" s="16">
        <v>0</v>
      </c>
      <c r="D132" s="129">
        <v>0</v>
      </c>
    </row>
    <row r="133" spans="1:4" ht="11.25" customHeight="1" x14ac:dyDescent="0.25">
      <c r="A133" s="15">
        <v>5592</v>
      </c>
      <c r="B133" s="14" t="s">
        <v>254</v>
      </c>
      <c r="C133" s="16">
        <v>0</v>
      </c>
      <c r="D133" s="129">
        <v>0</v>
      </c>
    </row>
    <row r="134" spans="1:4" ht="11.25" customHeight="1" x14ac:dyDescent="0.25">
      <c r="A134" s="15">
        <v>5593</v>
      </c>
      <c r="B134" s="14" t="s">
        <v>255</v>
      </c>
      <c r="C134" s="16">
        <v>0</v>
      </c>
      <c r="D134" s="129">
        <v>0</v>
      </c>
    </row>
    <row r="135" spans="1:4" ht="11.25" customHeight="1" x14ac:dyDescent="0.25">
      <c r="A135" s="15">
        <v>5594</v>
      </c>
      <c r="B135" s="14" t="s">
        <v>461</v>
      </c>
      <c r="C135" s="16">
        <v>0</v>
      </c>
      <c r="D135" s="129">
        <v>0</v>
      </c>
    </row>
    <row r="136" spans="1:4" ht="11.25" customHeight="1" x14ac:dyDescent="0.25">
      <c r="A136" s="15">
        <v>5595</v>
      </c>
      <c r="B136" s="14" t="s">
        <v>257</v>
      </c>
      <c r="C136" s="16">
        <v>0</v>
      </c>
      <c r="D136" s="129">
        <v>0</v>
      </c>
    </row>
    <row r="137" spans="1:4" ht="11.25" customHeight="1" x14ac:dyDescent="0.25">
      <c r="A137" s="15">
        <v>5596</v>
      </c>
      <c r="B137" s="14" t="s">
        <v>149</v>
      </c>
      <c r="C137" s="16">
        <v>0</v>
      </c>
      <c r="D137" s="129">
        <v>0</v>
      </c>
    </row>
    <row r="138" spans="1:4" ht="11.25" customHeight="1" x14ac:dyDescent="0.25">
      <c r="A138" s="15">
        <v>5597</v>
      </c>
      <c r="B138" s="14" t="s">
        <v>258</v>
      </c>
      <c r="C138" s="16">
        <v>0</v>
      </c>
      <c r="D138" s="129">
        <v>0</v>
      </c>
    </row>
    <row r="139" spans="1:4" ht="11.25" customHeight="1" x14ac:dyDescent="0.25">
      <c r="A139" s="15">
        <v>5599</v>
      </c>
      <c r="B139" s="14" t="s">
        <v>260</v>
      </c>
      <c r="C139" s="16">
        <v>0</v>
      </c>
      <c r="D139" s="129">
        <v>0</v>
      </c>
    </row>
    <row r="140" spans="1:4" ht="11.25" customHeight="1" x14ac:dyDescent="0.25">
      <c r="A140" s="28">
        <v>5600</v>
      </c>
      <c r="B140" s="31" t="s">
        <v>261</v>
      </c>
      <c r="C140" s="30">
        <v>0</v>
      </c>
      <c r="D140" s="128">
        <v>0</v>
      </c>
    </row>
    <row r="141" spans="1:4" ht="11.25" customHeight="1" x14ac:dyDescent="0.25">
      <c r="A141" s="28">
        <v>5610</v>
      </c>
      <c r="B141" s="31" t="s">
        <v>262</v>
      </c>
      <c r="C141" s="30">
        <v>0</v>
      </c>
      <c r="D141" s="128">
        <v>0</v>
      </c>
    </row>
    <row r="142" spans="1:4" ht="11.25" customHeight="1" x14ac:dyDescent="0.25">
      <c r="A142" s="15">
        <v>5611</v>
      </c>
      <c r="B142" s="14" t="s">
        <v>263</v>
      </c>
      <c r="C142" s="16">
        <v>0</v>
      </c>
      <c r="D142" s="129">
        <v>0</v>
      </c>
    </row>
    <row r="143" spans="1:4" ht="11.25" customHeight="1" x14ac:dyDescent="0.25">
      <c r="A143" s="28">
        <v>2110</v>
      </c>
      <c r="B143" s="32" t="s">
        <v>462</v>
      </c>
      <c r="C143" s="30">
        <v>0</v>
      </c>
      <c r="D143" s="128">
        <v>0</v>
      </c>
    </row>
    <row r="144" spans="1:4" ht="11.25" customHeight="1" x14ac:dyDescent="0.25">
      <c r="A144" s="15">
        <v>2111</v>
      </c>
      <c r="B144" s="14" t="s">
        <v>463</v>
      </c>
      <c r="C144" s="16">
        <v>0</v>
      </c>
      <c r="D144" s="129">
        <v>0</v>
      </c>
    </row>
    <row r="145" spans="1:4" ht="11.25" customHeight="1" x14ac:dyDescent="0.25">
      <c r="A145" s="15">
        <v>2112</v>
      </c>
      <c r="B145" s="14" t="s">
        <v>464</v>
      </c>
      <c r="C145" s="16">
        <v>0</v>
      </c>
      <c r="D145" s="129">
        <v>0</v>
      </c>
    </row>
    <row r="146" spans="1:4" ht="11.25" customHeight="1" x14ac:dyDescent="0.25">
      <c r="A146" s="15">
        <v>2112</v>
      </c>
      <c r="B146" s="14" t="s">
        <v>465</v>
      </c>
      <c r="C146" s="16">
        <v>0</v>
      </c>
      <c r="D146" s="129">
        <v>0</v>
      </c>
    </row>
    <row r="147" spans="1:4" ht="11.25" customHeight="1" x14ac:dyDescent="0.25">
      <c r="A147" s="15">
        <v>2115</v>
      </c>
      <c r="B147" s="14" t="s">
        <v>466</v>
      </c>
      <c r="C147" s="16">
        <v>0</v>
      </c>
      <c r="D147" s="129">
        <v>0</v>
      </c>
    </row>
    <row r="148" spans="1:4" ht="11.25" customHeight="1" x14ac:dyDescent="0.25">
      <c r="A148" s="15">
        <v>2114</v>
      </c>
      <c r="B148" s="14" t="s">
        <v>467</v>
      </c>
      <c r="C148" s="16">
        <v>0</v>
      </c>
      <c r="D148" s="129">
        <v>0</v>
      </c>
    </row>
    <row r="149" spans="1:4" ht="11.25" customHeight="1" x14ac:dyDescent="0.25">
      <c r="A149" s="28">
        <v>5120</v>
      </c>
      <c r="B149" s="32" t="s">
        <v>302</v>
      </c>
      <c r="C149" s="30">
        <v>0</v>
      </c>
      <c r="D149" s="128">
        <v>0</v>
      </c>
    </row>
    <row r="150" spans="1:4" ht="11.25" customHeight="1" x14ac:dyDescent="0.25">
      <c r="A150" s="15">
        <v>5120</v>
      </c>
      <c r="B150" s="1" t="s">
        <v>302</v>
      </c>
      <c r="C150" s="16">
        <v>0</v>
      </c>
      <c r="D150" s="129">
        <v>0</v>
      </c>
    </row>
    <row r="151" spans="1:4" ht="9.75" customHeight="1" x14ac:dyDescent="0.25">
      <c r="A151" s="15"/>
      <c r="B151" s="29" t="s">
        <v>468</v>
      </c>
      <c r="C151" s="30">
        <v>0</v>
      </c>
      <c r="D151" s="128">
        <v>0</v>
      </c>
    </row>
    <row r="152" spans="1:4" ht="9.75" customHeight="1" x14ac:dyDescent="0.25">
      <c r="A152" s="28">
        <v>4300</v>
      </c>
      <c r="B152" s="29" t="s">
        <v>133</v>
      </c>
      <c r="C152" s="16">
        <v>0</v>
      </c>
      <c r="D152" s="129">
        <v>0</v>
      </c>
    </row>
    <row r="153" spans="1:4" ht="9.75" customHeight="1" x14ac:dyDescent="0.25">
      <c r="A153" s="28">
        <v>4310</v>
      </c>
      <c r="B153" s="29" t="s">
        <v>134</v>
      </c>
      <c r="C153" s="30">
        <v>0</v>
      </c>
      <c r="D153" s="128">
        <v>0</v>
      </c>
    </row>
    <row r="154" spans="1:4" ht="9.75" customHeight="1" x14ac:dyDescent="0.25">
      <c r="A154" s="15">
        <v>4311</v>
      </c>
      <c r="B154" s="33" t="s">
        <v>135</v>
      </c>
      <c r="C154" s="16">
        <v>0</v>
      </c>
      <c r="D154" s="129">
        <v>0</v>
      </c>
    </row>
    <row r="155" spans="1:4" ht="9.75" customHeight="1" x14ac:dyDescent="0.25">
      <c r="A155" s="15">
        <v>4319</v>
      </c>
      <c r="B155" s="33" t="s">
        <v>136</v>
      </c>
      <c r="C155" s="16">
        <v>0</v>
      </c>
      <c r="D155" s="129">
        <v>0</v>
      </c>
    </row>
    <row r="156" spans="1:4" ht="9.75" customHeight="1" x14ac:dyDescent="0.25">
      <c r="A156" s="28">
        <v>4320</v>
      </c>
      <c r="B156" s="29" t="s">
        <v>137</v>
      </c>
      <c r="C156" s="30">
        <v>0</v>
      </c>
      <c r="D156" s="128">
        <v>0</v>
      </c>
    </row>
    <row r="157" spans="1:4" ht="9.75" customHeight="1" x14ac:dyDescent="0.25">
      <c r="A157" s="15">
        <v>4321</v>
      </c>
      <c r="B157" s="33" t="s">
        <v>138</v>
      </c>
      <c r="C157" s="16">
        <v>0</v>
      </c>
      <c r="D157" s="129">
        <v>0</v>
      </c>
    </row>
    <row r="158" spans="1:4" ht="9.75" customHeight="1" x14ac:dyDescent="0.25">
      <c r="A158" s="15">
        <v>4322</v>
      </c>
      <c r="B158" s="33" t="s">
        <v>139</v>
      </c>
      <c r="C158" s="16">
        <v>0</v>
      </c>
      <c r="D158" s="129">
        <v>0</v>
      </c>
    </row>
    <row r="159" spans="1:4" ht="9.75" customHeight="1" x14ac:dyDescent="0.25">
      <c r="A159" s="15">
        <v>4323</v>
      </c>
      <c r="B159" s="33" t="s">
        <v>140</v>
      </c>
      <c r="C159" s="16">
        <v>0</v>
      </c>
      <c r="D159" s="129">
        <v>0</v>
      </c>
    </row>
    <row r="160" spans="1:4" ht="9.75" customHeight="1" x14ac:dyDescent="0.25">
      <c r="A160" s="15">
        <v>4324</v>
      </c>
      <c r="B160" s="33" t="s">
        <v>141</v>
      </c>
      <c r="C160" s="16">
        <v>0</v>
      </c>
      <c r="D160" s="129">
        <v>0</v>
      </c>
    </row>
    <row r="161" spans="1:4" ht="9.75" customHeight="1" x14ac:dyDescent="0.25">
      <c r="A161" s="15">
        <v>4325</v>
      </c>
      <c r="B161" s="33" t="s">
        <v>142</v>
      </c>
      <c r="C161" s="16">
        <v>0</v>
      </c>
      <c r="D161" s="129">
        <v>0</v>
      </c>
    </row>
    <row r="162" spans="1:4" ht="9.75" customHeight="1" x14ac:dyDescent="0.25">
      <c r="A162" s="28">
        <v>4330</v>
      </c>
      <c r="B162" s="29" t="s">
        <v>143</v>
      </c>
      <c r="C162" s="30">
        <v>0</v>
      </c>
      <c r="D162" s="128">
        <v>0</v>
      </c>
    </row>
    <row r="163" spans="1:4" ht="9.75" customHeight="1" x14ac:dyDescent="0.25">
      <c r="A163" s="15">
        <v>4331</v>
      </c>
      <c r="B163" s="33" t="s">
        <v>143</v>
      </c>
      <c r="C163" s="16">
        <v>0</v>
      </c>
      <c r="D163" s="129">
        <v>0</v>
      </c>
    </row>
    <row r="164" spans="1:4" ht="9.75" customHeight="1" x14ac:dyDescent="0.25">
      <c r="A164" s="28">
        <v>4340</v>
      </c>
      <c r="B164" s="29" t="s">
        <v>144</v>
      </c>
      <c r="C164" s="30">
        <v>0</v>
      </c>
      <c r="D164" s="128">
        <v>0</v>
      </c>
    </row>
    <row r="165" spans="1:4" ht="9.75" customHeight="1" x14ac:dyDescent="0.25">
      <c r="A165" s="15">
        <v>4341</v>
      </c>
      <c r="B165" s="33" t="s">
        <v>144</v>
      </c>
      <c r="C165" s="16">
        <v>0</v>
      </c>
      <c r="D165" s="129">
        <v>0</v>
      </c>
    </row>
    <row r="166" spans="1:4" ht="9.75" customHeight="1" x14ac:dyDescent="0.25">
      <c r="A166" s="28">
        <v>4390</v>
      </c>
      <c r="B166" s="29" t="s">
        <v>145</v>
      </c>
      <c r="C166" s="30">
        <v>0</v>
      </c>
      <c r="D166" s="128">
        <v>0</v>
      </c>
    </row>
    <row r="167" spans="1:4" ht="9.75" customHeight="1" x14ac:dyDescent="0.25">
      <c r="A167" s="15">
        <v>4392</v>
      </c>
      <c r="B167" s="33" t="s">
        <v>146</v>
      </c>
      <c r="C167" s="16">
        <v>0</v>
      </c>
      <c r="D167" s="129">
        <v>0</v>
      </c>
    </row>
    <row r="168" spans="1:4" ht="9.75" customHeight="1" x14ac:dyDescent="0.25">
      <c r="A168" s="15">
        <v>4393</v>
      </c>
      <c r="B168" s="33" t="s">
        <v>147</v>
      </c>
      <c r="C168" s="16">
        <v>0</v>
      </c>
      <c r="D168" s="129">
        <v>0</v>
      </c>
    </row>
    <row r="169" spans="1:4" ht="9.75" customHeight="1" x14ac:dyDescent="0.25">
      <c r="A169" s="15">
        <v>4394</v>
      </c>
      <c r="B169" s="33" t="s">
        <v>148</v>
      </c>
      <c r="C169" s="16">
        <v>0</v>
      </c>
      <c r="D169" s="129">
        <v>0</v>
      </c>
    </row>
    <row r="170" spans="1:4" ht="9.75" customHeight="1" x14ac:dyDescent="0.25">
      <c r="A170" s="15">
        <v>4395</v>
      </c>
      <c r="B170" s="33" t="s">
        <v>149</v>
      </c>
      <c r="C170" s="16">
        <v>0</v>
      </c>
      <c r="D170" s="129">
        <v>0</v>
      </c>
    </row>
    <row r="171" spans="1:4" ht="9.75" customHeight="1" x14ac:dyDescent="0.25">
      <c r="A171" s="15">
        <v>4396</v>
      </c>
      <c r="B171" s="33" t="s">
        <v>150</v>
      </c>
      <c r="C171" s="16">
        <v>0</v>
      </c>
      <c r="D171" s="129">
        <v>0</v>
      </c>
    </row>
    <row r="172" spans="1:4" ht="9.75" customHeight="1" x14ac:dyDescent="0.25">
      <c r="A172" s="15">
        <v>4397</v>
      </c>
      <c r="B172" s="33" t="s">
        <v>151</v>
      </c>
      <c r="C172" s="16">
        <v>0</v>
      </c>
      <c r="D172" s="129">
        <v>0</v>
      </c>
    </row>
    <row r="173" spans="1:4" ht="9.75" customHeight="1" x14ac:dyDescent="0.25">
      <c r="A173" s="15">
        <v>4399</v>
      </c>
      <c r="B173" s="33" t="s">
        <v>145</v>
      </c>
      <c r="C173" s="16">
        <v>0</v>
      </c>
      <c r="D173" s="129">
        <v>0</v>
      </c>
    </row>
    <row r="174" spans="1:4" ht="11.25" customHeight="1" x14ac:dyDescent="0.25">
      <c r="A174" s="28">
        <v>1120</v>
      </c>
      <c r="B174" s="32" t="s">
        <v>469</v>
      </c>
      <c r="C174" s="30">
        <v>0</v>
      </c>
      <c r="D174" s="128">
        <v>0</v>
      </c>
    </row>
    <row r="175" spans="1:4" ht="11.25" customHeight="1" x14ac:dyDescent="0.25">
      <c r="A175" s="15">
        <v>1124</v>
      </c>
      <c r="B175" s="1" t="s">
        <v>470</v>
      </c>
      <c r="C175" s="16">
        <v>0</v>
      </c>
      <c r="D175" s="129">
        <v>0</v>
      </c>
    </row>
    <row r="176" spans="1:4" ht="11.25" customHeight="1" x14ac:dyDescent="0.25">
      <c r="A176" s="15">
        <v>1124</v>
      </c>
      <c r="B176" s="1" t="s">
        <v>471</v>
      </c>
      <c r="C176" s="16">
        <v>0</v>
      </c>
      <c r="D176" s="129">
        <v>0</v>
      </c>
    </row>
    <row r="177" spans="1:4" ht="11.25" customHeight="1" x14ac:dyDescent="0.25">
      <c r="A177" s="15">
        <v>1124</v>
      </c>
      <c r="B177" s="1" t="s">
        <v>472</v>
      </c>
      <c r="C177" s="16">
        <v>0</v>
      </c>
      <c r="D177" s="129">
        <v>0</v>
      </c>
    </row>
    <row r="178" spans="1:4" ht="11.25" customHeight="1" x14ac:dyDescent="0.25">
      <c r="A178" s="15">
        <v>1124</v>
      </c>
      <c r="B178" s="1" t="s">
        <v>473</v>
      </c>
      <c r="C178" s="16">
        <v>0</v>
      </c>
      <c r="D178" s="129">
        <v>0</v>
      </c>
    </row>
    <row r="179" spans="1:4" ht="11.25" customHeight="1" x14ac:dyDescent="0.25">
      <c r="A179" s="15">
        <v>1124</v>
      </c>
      <c r="B179" s="1" t="s">
        <v>474</v>
      </c>
      <c r="C179" s="16">
        <v>0</v>
      </c>
      <c r="D179" s="129">
        <v>0</v>
      </c>
    </row>
    <row r="180" spans="1:4" ht="11.25" customHeight="1" x14ac:dyDescent="0.25">
      <c r="A180" s="15">
        <v>1124</v>
      </c>
      <c r="B180" s="1" t="s">
        <v>475</v>
      </c>
      <c r="C180" s="16">
        <v>0</v>
      </c>
      <c r="D180" s="129">
        <v>0</v>
      </c>
    </row>
    <row r="181" spans="1:4" ht="11.25" customHeight="1" x14ac:dyDescent="0.25">
      <c r="A181" s="15">
        <v>1122</v>
      </c>
      <c r="B181" s="1" t="s">
        <v>476</v>
      </c>
      <c r="C181" s="16">
        <v>0</v>
      </c>
      <c r="D181" s="129">
        <v>0</v>
      </c>
    </row>
    <row r="182" spans="1:4" ht="11.25" customHeight="1" x14ac:dyDescent="0.25">
      <c r="A182" s="15">
        <v>1122</v>
      </c>
      <c r="B182" s="1" t="s">
        <v>477</v>
      </c>
      <c r="C182" s="16">
        <v>0</v>
      </c>
      <c r="D182" s="129">
        <v>0</v>
      </c>
    </row>
    <row r="183" spans="1:4" ht="11.25" customHeight="1" x14ac:dyDescent="0.25">
      <c r="A183" s="15">
        <v>1122</v>
      </c>
      <c r="B183" s="1" t="s">
        <v>478</v>
      </c>
      <c r="C183" s="16">
        <v>0</v>
      </c>
      <c r="D183" s="129">
        <v>0</v>
      </c>
    </row>
    <row r="184" spans="1:4" ht="11.25" customHeight="1" x14ac:dyDescent="0.25">
      <c r="A184" s="28">
        <v>5120</v>
      </c>
      <c r="B184" s="32" t="s">
        <v>302</v>
      </c>
      <c r="C184" s="30">
        <v>0</v>
      </c>
      <c r="D184" s="128">
        <v>0</v>
      </c>
    </row>
    <row r="185" spans="1:4" ht="11.25" customHeight="1" x14ac:dyDescent="0.25">
      <c r="A185" s="15">
        <v>5120</v>
      </c>
      <c r="B185" s="1" t="s">
        <v>302</v>
      </c>
      <c r="C185" s="16">
        <v>0</v>
      </c>
      <c r="D185" s="129">
        <v>0</v>
      </c>
    </row>
    <row r="186" spans="1:4" ht="11.25" customHeight="1" x14ac:dyDescent="0.25">
      <c r="A186" s="15"/>
      <c r="B186" s="34" t="s">
        <v>479</v>
      </c>
      <c r="C186" s="131">
        <f>+C89+C103</f>
        <v>4918240</v>
      </c>
      <c r="D186" s="131">
        <f>+D89+D103</f>
        <v>3973804.16</v>
      </c>
    </row>
    <row r="187" spans="1:4" ht="9" customHeight="1" x14ac:dyDescent="0.25">
      <c r="A187" s="14"/>
      <c r="B187" s="14"/>
      <c r="C187" s="14"/>
      <c r="D187" s="14"/>
    </row>
    <row r="188" spans="1:4" ht="9.75" customHeight="1" x14ac:dyDescent="0.25">
      <c r="A188" s="14"/>
      <c r="B188" s="14" t="s">
        <v>66</v>
      </c>
      <c r="C188" s="14"/>
      <c r="D188" s="14"/>
    </row>
    <row r="194" spans="2:5" ht="23.25" x14ac:dyDescent="0.25">
      <c r="B194" s="106" t="s">
        <v>587</v>
      </c>
      <c r="C194" s="160" t="s">
        <v>588</v>
      </c>
      <c r="D194" s="160"/>
      <c r="E194" s="160"/>
    </row>
  </sheetData>
  <mergeCells count="5">
    <mergeCell ref="A1:C1"/>
    <mergeCell ref="A2:C2"/>
    <mergeCell ref="A3:C3"/>
    <mergeCell ref="A4:C4"/>
    <mergeCell ref="C194:E194"/>
  </mergeCells>
  <pageMargins left="0.70866141732283472" right="0.70866141732283472" top="0.74803149606299213" bottom="0.74803149606299213" header="0" footer="0"/>
  <pageSetup paperSize="9" scale="70" fitToHeight="2" orientation="portrait" r:id="rId1"/>
  <rowBreaks count="1" manualBreakCount="1">
    <brk id="130" man="1"/>
  </rowBreaks>
  <ignoredErrors>
    <ignoredError sqref="C21:D21 C109:D10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zoomScaleNormal="100" workbookViewId="0">
      <selection activeCell="B29" sqref="B29:E29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64" t="str">
        <f>ESF!A1</f>
        <v>INSTITUTO CULTURAL DE LEÓN</v>
      </c>
      <c r="B1" s="165"/>
      <c r="C1" s="166"/>
    </row>
    <row r="2" spans="1:3" ht="11.25" customHeight="1" x14ac:dyDescent="0.25">
      <c r="A2" s="167" t="s">
        <v>480</v>
      </c>
      <c r="B2" s="162"/>
      <c r="C2" s="168"/>
    </row>
    <row r="3" spans="1:3" ht="11.25" customHeight="1" x14ac:dyDescent="0.25">
      <c r="A3" s="167" t="str">
        <f>ESF!A3</f>
        <v>Del 01 de Enero al 31 de Diciembre de 2024</v>
      </c>
      <c r="B3" s="162"/>
      <c r="C3" s="168"/>
    </row>
    <row r="4" spans="1:3" ht="9.75" customHeight="1" x14ac:dyDescent="0.25">
      <c r="A4" s="169" t="s">
        <v>481</v>
      </c>
      <c r="B4" s="170"/>
      <c r="C4" s="171"/>
    </row>
    <row r="5" spans="1:3" ht="9.75" customHeight="1" x14ac:dyDescent="0.25">
      <c r="A5" s="172" t="s">
        <v>482</v>
      </c>
      <c r="B5" s="173"/>
      <c r="C5" s="38">
        <v>2024</v>
      </c>
    </row>
    <row r="6" spans="1:3" ht="9.75" customHeight="1" x14ac:dyDescent="0.25">
      <c r="A6" s="39" t="s">
        <v>483</v>
      </c>
      <c r="B6" s="39"/>
      <c r="C6" s="133">
        <v>105178004.72</v>
      </c>
    </row>
    <row r="7" spans="1:3" ht="7.5" customHeight="1" x14ac:dyDescent="0.25">
      <c r="A7" s="1"/>
      <c r="B7" s="41"/>
      <c r="C7" s="42"/>
    </row>
    <row r="8" spans="1:3" ht="9.75" customHeight="1" x14ac:dyDescent="0.25">
      <c r="A8" s="94" t="s">
        <v>484</v>
      </c>
      <c r="B8" s="94"/>
      <c r="C8" s="43">
        <f>SUM(C9:C14)</f>
        <v>0</v>
      </c>
    </row>
    <row r="9" spans="1:3" ht="9.75" customHeight="1" x14ac:dyDescent="0.25">
      <c r="A9" s="95" t="s">
        <v>485</v>
      </c>
      <c r="B9" s="44" t="s">
        <v>134</v>
      </c>
      <c r="C9" s="45">
        <v>0</v>
      </c>
    </row>
    <row r="10" spans="1:3" ht="9.75" customHeight="1" x14ac:dyDescent="0.25">
      <c r="A10" s="96" t="s">
        <v>486</v>
      </c>
      <c r="B10" s="46" t="s">
        <v>487</v>
      </c>
      <c r="C10" s="45">
        <v>0</v>
      </c>
    </row>
    <row r="11" spans="1:3" ht="9.75" customHeight="1" x14ac:dyDescent="0.25">
      <c r="A11" s="96" t="s">
        <v>488</v>
      </c>
      <c r="B11" s="46" t="s">
        <v>143</v>
      </c>
      <c r="C11" s="45">
        <v>0</v>
      </c>
    </row>
    <row r="12" spans="1:3" ht="9.75" customHeight="1" x14ac:dyDescent="0.25">
      <c r="A12" s="96" t="s">
        <v>489</v>
      </c>
      <c r="B12" s="46" t="s">
        <v>144</v>
      </c>
      <c r="C12" s="45">
        <v>0</v>
      </c>
    </row>
    <row r="13" spans="1:3" ht="9.75" customHeight="1" x14ac:dyDescent="0.25">
      <c r="A13" s="96" t="s">
        <v>490</v>
      </c>
      <c r="B13" s="46" t="s">
        <v>145</v>
      </c>
      <c r="C13" s="45">
        <v>0</v>
      </c>
    </row>
    <row r="14" spans="1:3" ht="9.75" customHeight="1" x14ac:dyDescent="0.25">
      <c r="A14" s="97" t="s">
        <v>491</v>
      </c>
      <c r="B14" s="47" t="s">
        <v>492</v>
      </c>
      <c r="C14" s="45">
        <v>0</v>
      </c>
    </row>
    <row r="15" spans="1:3" ht="7.5" customHeight="1" x14ac:dyDescent="0.25">
      <c r="A15" s="1"/>
      <c r="B15" s="48"/>
      <c r="C15" s="49"/>
    </row>
    <row r="16" spans="1:3" ht="9.75" customHeight="1" x14ac:dyDescent="0.25">
      <c r="A16" s="94" t="s">
        <v>493</v>
      </c>
      <c r="B16" s="41"/>
      <c r="C16" s="43">
        <f>SUM(C17:C19)</f>
        <v>0</v>
      </c>
    </row>
    <row r="17" spans="1:5" ht="9.75" customHeight="1" x14ac:dyDescent="0.25">
      <c r="A17" s="98">
        <v>3.1</v>
      </c>
      <c r="B17" s="46" t="s">
        <v>494</v>
      </c>
      <c r="C17" s="45">
        <v>0</v>
      </c>
    </row>
    <row r="18" spans="1:5" ht="9.75" customHeight="1" x14ac:dyDescent="0.25">
      <c r="A18" s="99">
        <v>3.2</v>
      </c>
      <c r="B18" s="46" t="s">
        <v>495</v>
      </c>
      <c r="C18" s="45">
        <v>0</v>
      </c>
    </row>
    <row r="19" spans="1:5" ht="9.75" customHeight="1" x14ac:dyDescent="0.25">
      <c r="A19" s="99">
        <v>3.3</v>
      </c>
      <c r="B19" s="47" t="s">
        <v>496</v>
      </c>
      <c r="C19" s="50">
        <v>0</v>
      </c>
    </row>
    <row r="20" spans="1:5" ht="7.5" customHeight="1" x14ac:dyDescent="0.25">
      <c r="A20" s="1"/>
      <c r="B20" s="47"/>
      <c r="C20" s="51"/>
    </row>
    <row r="21" spans="1:5" ht="9.75" customHeight="1" x14ac:dyDescent="0.25">
      <c r="A21" s="52" t="s">
        <v>497</v>
      </c>
      <c r="B21" s="52"/>
      <c r="C21" s="40">
        <f>C6+C8-C16</f>
        <v>105178004.72</v>
      </c>
    </row>
    <row r="22" spans="1:5" ht="9.75" customHeight="1" x14ac:dyDescent="0.25">
      <c r="A22" s="1"/>
      <c r="B22" s="1"/>
      <c r="C22" s="1"/>
    </row>
    <row r="23" spans="1:5" ht="9.75" customHeight="1" x14ac:dyDescent="0.25">
      <c r="A23" s="1"/>
      <c r="B23" s="14" t="s">
        <v>66</v>
      </c>
      <c r="C23" s="1"/>
    </row>
    <row r="29" spans="1:5" ht="23.25" x14ac:dyDescent="0.25">
      <c r="B29" s="106" t="s">
        <v>587</v>
      </c>
      <c r="C29" s="160" t="s">
        <v>588</v>
      </c>
      <c r="D29" s="160"/>
      <c r="E29" s="160"/>
    </row>
  </sheetData>
  <mergeCells count="6">
    <mergeCell ref="C29:E29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6"/>
  <sheetViews>
    <sheetView workbookViewId="0">
      <selection sqref="A1:E47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7" ht="11.25" customHeight="1" x14ac:dyDescent="0.25">
      <c r="A1" s="174" t="str">
        <f>ESF!A1</f>
        <v>INSTITUTO CULTURAL DE LEÓN</v>
      </c>
      <c r="B1" s="165"/>
      <c r="C1" s="166"/>
    </row>
    <row r="2" spans="1:7" ht="11.25" customHeight="1" x14ac:dyDescent="0.25">
      <c r="A2" s="175" t="s">
        <v>498</v>
      </c>
      <c r="B2" s="162"/>
      <c r="C2" s="168"/>
    </row>
    <row r="3" spans="1:7" ht="11.25" customHeight="1" x14ac:dyDescent="0.25">
      <c r="A3" s="175" t="str">
        <f>ESF!A3</f>
        <v>Del 01 de Enero al 31 de Diciembre de 2024</v>
      </c>
      <c r="B3" s="162"/>
      <c r="C3" s="168"/>
    </row>
    <row r="4" spans="1:7" ht="9.75" customHeight="1" x14ac:dyDescent="0.25">
      <c r="A4" s="169" t="s">
        <v>481</v>
      </c>
      <c r="B4" s="170"/>
      <c r="C4" s="171"/>
    </row>
    <row r="5" spans="1:7" ht="11.25" customHeight="1" x14ac:dyDescent="0.25">
      <c r="A5" s="172" t="s">
        <v>482</v>
      </c>
      <c r="B5" s="173"/>
      <c r="C5" s="38">
        <v>2024</v>
      </c>
    </row>
    <row r="6" spans="1:7" ht="9.75" customHeight="1" x14ac:dyDescent="0.25">
      <c r="A6" s="100" t="s">
        <v>499</v>
      </c>
      <c r="B6" s="39"/>
      <c r="C6" s="53">
        <v>103044300.18000001</v>
      </c>
    </row>
    <row r="7" spans="1:7" ht="7.5" customHeight="1" x14ac:dyDescent="0.25">
      <c r="A7" s="54"/>
      <c r="B7" s="41"/>
      <c r="C7" s="55"/>
    </row>
    <row r="8" spans="1:7" ht="9.75" customHeight="1" x14ac:dyDescent="0.25">
      <c r="A8" s="94" t="s">
        <v>500</v>
      </c>
      <c r="B8" s="56"/>
      <c r="C8" s="43">
        <f>SUM(C9:C29)</f>
        <v>2784535.46</v>
      </c>
    </row>
    <row r="9" spans="1:7" ht="9.75" customHeight="1" x14ac:dyDescent="0.25">
      <c r="A9" s="101">
        <v>2.1</v>
      </c>
      <c r="B9" s="57" t="s">
        <v>164</v>
      </c>
      <c r="C9" s="58">
        <v>0</v>
      </c>
    </row>
    <row r="10" spans="1:7" ht="9.75" customHeight="1" x14ac:dyDescent="0.25">
      <c r="A10" s="101">
        <v>2.2000000000000002</v>
      </c>
      <c r="B10" s="57" t="s">
        <v>161</v>
      </c>
      <c r="C10" s="58">
        <v>0</v>
      </c>
      <c r="E10" s="136"/>
    </row>
    <row r="11" spans="1:7" ht="9.75" customHeight="1" x14ac:dyDescent="0.25">
      <c r="A11" s="102">
        <v>2.2999999999999998</v>
      </c>
      <c r="B11" s="59" t="s">
        <v>326</v>
      </c>
      <c r="C11" s="134">
        <v>199876.12</v>
      </c>
      <c r="D11" s="135"/>
      <c r="E11" s="132"/>
      <c r="G11" s="178"/>
    </row>
    <row r="12" spans="1:7" ht="9.75" customHeight="1" x14ac:dyDescent="0.25">
      <c r="A12" s="102">
        <v>2.4</v>
      </c>
      <c r="B12" s="59" t="s">
        <v>327</v>
      </c>
      <c r="C12" s="58">
        <v>2060202.56</v>
      </c>
    </row>
    <row r="13" spans="1:7" ht="9.75" customHeight="1" x14ac:dyDescent="0.25">
      <c r="A13" s="102">
        <v>2.5</v>
      </c>
      <c r="B13" s="59" t="s">
        <v>328</v>
      </c>
      <c r="C13" s="58">
        <v>0</v>
      </c>
    </row>
    <row r="14" spans="1:7" ht="9.75" customHeight="1" x14ac:dyDescent="0.25">
      <c r="A14" s="102">
        <v>2.6</v>
      </c>
      <c r="B14" s="59" t="s">
        <v>329</v>
      </c>
      <c r="C14" s="58">
        <v>287991</v>
      </c>
    </row>
    <row r="15" spans="1:7" ht="9.75" customHeight="1" x14ac:dyDescent="0.25">
      <c r="A15" s="102">
        <v>2.7</v>
      </c>
      <c r="B15" s="59" t="s">
        <v>330</v>
      </c>
      <c r="C15" s="58">
        <v>0</v>
      </c>
    </row>
    <row r="16" spans="1:7" ht="9.75" customHeight="1" x14ac:dyDescent="0.25">
      <c r="A16" s="102">
        <v>2.8</v>
      </c>
      <c r="B16" s="59" t="s">
        <v>331</v>
      </c>
      <c r="C16" s="58">
        <v>236459.78</v>
      </c>
    </row>
    <row r="17" spans="1:3" ht="9.75" customHeight="1" x14ac:dyDescent="0.25">
      <c r="A17" s="102">
        <v>2.9</v>
      </c>
      <c r="B17" s="59" t="s">
        <v>333</v>
      </c>
      <c r="C17" s="58">
        <v>0</v>
      </c>
    </row>
    <row r="18" spans="1:3" ht="9.75" customHeight="1" x14ac:dyDescent="0.25">
      <c r="A18" s="102" t="s">
        <v>501</v>
      </c>
      <c r="B18" s="59" t="s">
        <v>502</v>
      </c>
      <c r="C18" s="58">
        <v>0</v>
      </c>
    </row>
    <row r="19" spans="1:3" ht="9.75" customHeight="1" x14ac:dyDescent="0.25">
      <c r="A19" s="102" t="s">
        <v>503</v>
      </c>
      <c r="B19" s="59" t="s">
        <v>339</v>
      </c>
      <c r="C19" s="58">
        <v>0</v>
      </c>
    </row>
    <row r="20" spans="1:3" ht="9.75" customHeight="1" x14ac:dyDescent="0.25">
      <c r="A20" s="102" t="s">
        <v>504</v>
      </c>
      <c r="B20" s="59" t="s">
        <v>505</v>
      </c>
      <c r="C20" s="58">
        <v>0</v>
      </c>
    </row>
    <row r="21" spans="1:3" ht="9.75" customHeight="1" x14ac:dyDescent="0.25">
      <c r="A21" s="102" t="s">
        <v>506</v>
      </c>
      <c r="B21" s="59" t="s">
        <v>507</v>
      </c>
      <c r="C21" s="58">
        <v>0</v>
      </c>
    </row>
    <row r="22" spans="1:3" ht="9.75" customHeight="1" x14ac:dyDescent="0.25">
      <c r="A22" s="102" t="s">
        <v>508</v>
      </c>
      <c r="B22" s="59" t="s">
        <v>509</v>
      </c>
      <c r="C22" s="58">
        <v>0</v>
      </c>
    </row>
    <row r="23" spans="1:3" ht="9.75" customHeight="1" x14ac:dyDescent="0.25">
      <c r="A23" s="102" t="s">
        <v>510</v>
      </c>
      <c r="B23" s="59" t="s">
        <v>511</v>
      </c>
      <c r="C23" s="58">
        <v>0</v>
      </c>
    </row>
    <row r="24" spans="1:3" ht="9.75" customHeight="1" x14ac:dyDescent="0.25">
      <c r="A24" s="102" t="s">
        <v>512</v>
      </c>
      <c r="B24" s="59" t="s">
        <v>513</v>
      </c>
      <c r="C24" s="58">
        <v>0</v>
      </c>
    </row>
    <row r="25" spans="1:3" ht="9.75" customHeight="1" x14ac:dyDescent="0.25">
      <c r="A25" s="102" t="s">
        <v>514</v>
      </c>
      <c r="B25" s="59" t="s">
        <v>515</v>
      </c>
      <c r="C25" s="58">
        <v>0</v>
      </c>
    </row>
    <row r="26" spans="1:3" ht="9.75" customHeight="1" x14ac:dyDescent="0.25">
      <c r="A26" s="102" t="s">
        <v>516</v>
      </c>
      <c r="B26" s="59" t="s">
        <v>517</v>
      </c>
      <c r="C26" s="58">
        <v>0</v>
      </c>
    </row>
    <row r="27" spans="1:3" ht="9.75" customHeight="1" x14ac:dyDescent="0.25">
      <c r="A27" s="102" t="s">
        <v>518</v>
      </c>
      <c r="B27" s="59" t="s">
        <v>519</v>
      </c>
      <c r="C27" s="58">
        <v>0</v>
      </c>
    </row>
    <row r="28" spans="1:3" ht="9.75" customHeight="1" x14ac:dyDescent="0.25">
      <c r="A28" s="102" t="s">
        <v>520</v>
      </c>
      <c r="B28" s="59" t="s">
        <v>521</v>
      </c>
      <c r="C28" s="58">
        <v>0</v>
      </c>
    </row>
    <row r="29" spans="1:3" ht="9.75" customHeight="1" x14ac:dyDescent="0.25">
      <c r="A29" s="102" t="s">
        <v>522</v>
      </c>
      <c r="B29" s="57" t="s">
        <v>523</v>
      </c>
      <c r="C29" s="58">
        <v>6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3" t="s">
        <v>524</v>
      </c>
      <c r="B31" s="62"/>
      <c r="C31" s="63">
        <f>SUM(C32:C38)</f>
        <v>1355784.43</v>
      </c>
    </row>
    <row r="32" spans="1:3" ht="9.75" customHeight="1" x14ac:dyDescent="0.25">
      <c r="A32" s="102" t="s">
        <v>525</v>
      </c>
      <c r="B32" s="59" t="s">
        <v>234</v>
      </c>
      <c r="C32" s="58">
        <v>1355784.43</v>
      </c>
    </row>
    <row r="33" spans="1:6" ht="9.75" customHeight="1" x14ac:dyDescent="0.25">
      <c r="A33" s="102" t="s">
        <v>526</v>
      </c>
      <c r="B33" s="59" t="s">
        <v>243</v>
      </c>
      <c r="C33" s="58">
        <v>0</v>
      </c>
    </row>
    <row r="34" spans="1:6" ht="9.75" customHeight="1" x14ac:dyDescent="0.25">
      <c r="A34" s="102" t="s">
        <v>527</v>
      </c>
      <c r="B34" s="59" t="s">
        <v>246</v>
      </c>
      <c r="C34" s="58">
        <v>0</v>
      </c>
    </row>
    <row r="35" spans="1:6" ht="9.75" customHeight="1" x14ac:dyDescent="0.25">
      <c r="A35" s="102" t="s">
        <v>528</v>
      </c>
      <c r="B35" s="59" t="s">
        <v>252</v>
      </c>
      <c r="C35" s="58">
        <v>0</v>
      </c>
    </row>
    <row r="36" spans="1:6" ht="9.75" customHeight="1" x14ac:dyDescent="0.25">
      <c r="A36" s="102" t="s">
        <v>529</v>
      </c>
      <c r="B36" s="59" t="s">
        <v>262</v>
      </c>
      <c r="C36" s="58">
        <v>0</v>
      </c>
    </row>
    <row r="37" spans="1:6" ht="9.75" customHeight="1" x14ac:dyDescent="0.25">
      <c r="A37" s="102" t="s">
        <v>530</v>
      </c>
      <c r="B37" s="59" t="s">
        <v>531</v>
      </c>
      <c r="C37" s="58">
        <v>0</v>
      </c>
    </row>
    <row r="38" spans="1:6" ht="9.75" customHeight="1" x14ac:dyDescent="0.25">
      <c r="A38" s="102" t="s">
        <v>532</v>
      </c>
      <c r="B38" s="57" t="s">
        <v>533</v>
      </c>
      <c r="C38" s="64">
        <v>0</v>
      </c>
    </row>
    <row r="39" spans="1:6" ht="7.5" customHeight="1" x14ac:dyDescent="0.25">
      <c r="A39" s="54"/>
      <c r="B39" s="65"/>
      <c r="C39" s="66"/>
    </row>
    <row r="40" spans="1:6" ht="9.75" customHeight="1" x14ac:dyDescent="0.25">
      <c r="A40" s="67" t="s">
        <v>534</v>
      </c>
      <c r="B40" s="39"/>
      <c r="C40" s="40">
        <f>C6-C8+C31</f>
        <v>101615549.15000002</v>
      </c>
      <c r="F40" s="132"/>
    </row>
    <row r="41" spans="1:6" ht="9.75" customHeight="1" x14ac:dyDescent="0.25">
      <c r="A41" s="1"/>
      <c r="B41" s="1"/>
      <c r="C41" s="1"/>
    </row>
    <row r="42" spans="1:6" ht="9.75" customHeight="1" x14ac:dyDescent="0.25">
      <c r="A42" s="1"/>
      <c r="B42" s="14" t="s">
        <v>66</v>
      </c>
      <c r="C42" s="1"/>
    </row>
    <row r="46" spans="1:6" ht="30.75" customHeight="1" x14ac:dyDescent="0.25">
      <c r="B46" s="106" t="s">
        <v>587</v>
      </c>
      <c r="C46" s="160" t="s">
        <v>588</v>
      </c>
      <c r="D46" s="160"/>
      <c r="E46" s="160"/>
    </row>
  </sheetData>
  <mergeCells count="6">
    <mergeCell ref="C46:E46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5"/>
  <sheetViews>
    <sheetView tabSelected="1" workbookViewId="0">
      <selection activeCell="J26" sqref="J26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61" t="str">
        <f>'Notas a los Edos Financieros'!B1</f>
        <v>INSTITUTO CULTURAL DE LEÓN</v>
      </c>
      <c r="B1" s="162"/>
      <c r="C1" s="162"/>
      <c r="D1" s="162"/>
      <c r="E1" s="162"/>
      <c r="F1" s="162"/>
      <c r="G1" s="82" t="s">
        <v>0</v>
      </c>
      <c r="H1" s="83">
        <f>'Notas a los Edos Financieros'!D1</f>
        <v>2024</v>
      </c>
      <c r="I1" s="14"/>
      <c r="J1" s="14"/>
    </row>
    <row r="2" spans="1:10" ht="11.25" customHeight="1" x14ac:dyDescent="0.25">
      <c r="A2" s="161" t="s">
        <v>535</v>
      </c>
      <c r="B2" s="162"/>
      <c r="C2" s="162"/>
      <c r="D2" s="162"/>
      <c r="E2" s="162"/>
      <c r="F2" s="162"/>
      <c r="G2" s="82" t="s">
        <v>2</v>
      </c>
      <c r="H2" s="83" t="str">
        <f>'Notas a los Edos Financieros'!D2</f>
        <v>Trimestral</v>
      </c>
      <c r="I2" s="14"/>
      <c r="J2" s="14"/>
    </row>
    <row r="3" spans="1:10" ht="11.25" customHeight="1" x14ac:dyDescent="0.25">
      <c r="A3" s="161" t="str">
        <f>'Notas a los Edos Financieros'!B3</f>
        <v>Del 01 de Enero al 31 de Diciembre de 2024</v>
      </c>
      <c r="B3" s="162"/>
      <c r="C3" s="162"/>
      <c r="D3" s="162"/>
      <c r="E3" s="162"/>
      <c r="F3" s="162"/>
      <c r="G3" s="82" t="s">
        <v>4</v>
      </c>
      <c r="H3" s="83">
        <f>'Notas a los Edos Financieros'!D3</f>
        <v>4</v>
      </c>
      <c r="I3" s="14"/>
      <c r="J3" s="14"/>
    </row>
    <row r="4" spans="1:10" ht="11.25" customHeight="1" x14ac:dyDescent="0.25">
      <c r="A4" s="161" t="s">
        <v>5</v>
      </c>
      <c r="B4" s="162"/>
      <c r="C4" s="162"/>
      <c r="D4" s="162"/>
      <c r="E4" s="162"/>
      <c r="F4" s="162"/>
      <c r="G4" s="82"/>
      <c r="H4" s="83"/>
      <c r="I4" s="14"/>
      <c r="J4" s="14"/>
    </row>
    <row r="5" spans="1:10" ht="9.75" customHeight="1" x14ac:dyDescent="0.25">
      <c r="A5" s="84" t="s">
        <v>68</v>
      </c>
      <c r="B5" s="85"/>
      <c r="C5" s="85"/>
      <c r="D5" s="85"/>
      <c r="E5" s="85"/>
      <c r="F5" s="85"/>
      <c r="G5" s="85"/>
      <c r="H5" s="85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104" t="s">
        <v>70</v>
      </c>
      <c r="B8" s="104" t="s">
        <v>482</v>
      </c>
      <c r="C8" s="105" t="s">
        <v>536</v>
      </c>
      <c r="D8" s="105" t="s">
        <v>537</v>
      </c>
      <c r="E8" s="105" t="s">
        <v>538</v>
      </c>
      <c r="F8" s="105" t="s">
        <v>539</v>
      </c>
      <c r="G8" s="105" t="s">
        <v>540</v>
      </c>
      <c r="H8" s="105" t="s">
        <v>541</v>
      </c>
      <c r="I8" s="105" t="s">
        <v>542</v>
      </c>
      <c r="J8" s="105" t="s">
        <v>543</v>
      </c>
    </row>
    <row r="9" spans="1:10" ht="9.75" customHeight="1" x14ac:dyDescent="0.25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25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25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25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25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25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25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25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25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25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25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25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25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25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25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25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25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25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25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25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25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25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25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25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25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25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25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2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25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76" t="s">
        <v>571</v>
      </c>
      <c r="C39" s="177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68" t="s">
        <v>482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25">
      <c r="A41" s="14">
        <v>8110</v>
      </c>
      <c r="B41" s="70" t="s">
        <v>572</v>
      </c>
      <c r="C41" s="137">
        <v>96343302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25">
      <c r="A42" s="14">
        <v>8120</v>
      </c>
      <c r="B42" s="70" t="s">
        <v>573</v>
      </c>
      <c r="C42" s="137">
        <v>5334336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25">
      <c r="A43" s="14">
        <v>8130</v>
      </c>
      <c r="B43" s="70" t="s">
        <v>574</v>
      </c>
      <c r="C43" s="137">
        <v>14169038.719999999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25">
      <c r="A44" s="14">
        <v>8140</v>
      </c>
      <c r="B44" s="70" t="s">
        <v>575</v>
      </c>
      <c r="C44" s="137">
        <v>105178004.72</v>
      </c>
      <c r="D44" s="14"/>
      <c r="E44" s="14"/>
      <c r="F44" s="14"/>
      <c r="G44" s="14"/>
      <c r="H44" s="14"/>
      <c r="I44" s="14"/>
      <c r="J44" s="14"/>
    </row>
    <row r="45" spans="1:10" ht="9.75" customHeight="1" thickBot="1" x14ac:dyDescent="0.3">
      <c r="A45" s="14">
        <v>8150</v>
      </c>
      <c r="B45" s="71" t="s">
        <v>576</v>
      </c>
      <c r="C45" s="138">
        <v>105178004.72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76" t="s">
        <v>577</v>
      </c>
      <c r="C48" s="177"/>
      <c r="D48" s="14"/>
      <c r="E48" s="14"/>
      <c r="F48" s="14"/>
      <c r="G48" s="14"/>
      <c r="H48" s="14"/>
      <c r="I48" s="14"/>
      <c r="J48" s="14"/>
    </row>
    <row r="49" spans="1:4" ht="9.75" customHeight="1" x14ac:dyDescent="0.25">
      <c r="A49" s="14"/>
      <c r="B49" s="68" t="s">
        <v>482</v>
      </c>
      <c r="C49" s="69">
        <v>2024</v>
      </c>
    </row>
    <row r="50" spans="1:4" ht="9.75" customHeight="1" x14ac:dyDescent="0.25">
      <c r="A50" s="14">
        <v>8210</v>
      </c>
      <c r="B50" s="70" t="s">
        <v>578</v>
      </c>
      <c r="C50" s="72">
        <v>96343302</v>
      </c>
      <c r="D50" s="132"/>
    </row>
    <row r="51" spans="1:4" ht="9.75" customHeight="1" x14ac:dyDescent="0.25">
      <c r="A51" s="14">
        <v>8220</v>
      </c>
      <c r="B51" s="70" t="s">
        <v>579</v>
      </c>
      <c r="C51" s="72">
        <v>7468040.54</v>
      </c>
      <c r="D51" s="132"/>
    </row>
    <row r="52" spans="1:4" ht="9.75" customHeight="1" x14ac:dyDescent="0.25">
      <c r="A52" s="14">
        <v>8230</v>
      </c>
      <c r="B52" s="70" t="s">
        <v>580</v>
      </c>
      <c r="C52" s="72">
        <v>14169038.720000001</v>
      </c>
    </row>
    <row r="53" spans="1:4" ht="9.75" customHeight="1" x14ac:dyDescent="0.25">
      <c r="A53" s="14">
        <v>8240</v>
      </c>
      <c r="B53" s="70" t="s">
        <v>581</v>
      </c>
      <c r="C53" s="72">
        <v>0</v>
      </c>
    </row>
    <row r="54" spans="1:4" ht="9.75" customHeight="1" x14ac:dyDescent="0.25">
      <c r="A54" s="14">
        <v>8250</v>
      </c>
      <c r="B54" s="70" t="s">
        <v>582</v>
      </c>
      <c r="C54" s="72">
        <v>103044300.18000001</v>
      </c>
    </row>
    <row r="55" spans="1:4" ht="9.75" customHeight="1" x14ac:dyDescent="0.25">
      <c r="A55" s="14">
        <v>8260</v>
      </c>
      <c r="B55" s="70" t="s">
        <v>583</v>
      </c>
      <c r="C55" s="72">
        <v>102333528.25</v>
      </c>
    </row>
    <row r="56" spans="1:4" ht="9.75" customHeight="1" x14ac:dyDescent="0.25">
      <c r="A56" s="14">
        <v>8270</v>
      </c>
      <c r="B56" s="71" t="s">
        <v>584</v>
      </c>
      <c r="C56" s="73">
        <v>102333528.25</v>
      </c>
    </row>
    <row r="57" spans="1:4" ht="9.75" customHeight="1" x14ac:dyDescent="0.25">
      <c r="A57" s="14"/>
      <c r="B57" s="14"/>
      <c r="C57" s="14"/>
    </row>
    <row r="58" spans="1:4" ht="9.75" customHeight="1" x14ac:dyDescent="0.25">
      <c r="A58" s="14"/>
      <c r="B58" s="14"/>
      <c r="C58" s="14"/>
    </row>
    <row r="59" spans="1:4" ht="9.75" customHeight="1" x14ac:dyDescent="0.25">
      <c r="A59" s="14"/>
      <c r="B59" s="14" t="s">
        <v>66</v>
      </c>
      <c r="C59" s="14"/>
    </row>
    <row r="65" spans="2:5" ht="23.25" x14ac:dyDescent="0.25">
      <c r="B65" s="106" t="s">
        <v>587</v>
      </c>
      <c r="C65" s="160" t="s">
        <v>588</v>
      </c>
      <c r="D65" s="160"/>
      <c r="E65" s="160"/>
    </row>
  </sheetData>
  <mergeCells count="7">
    <mergeCell ref="C65:E65"/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6aa8a68a-ab09-4ac8-a697-fdce915bc567"/>
    <ds:schemaRef ds:uri="0c865bf4-0f22-4e4d-b041-7b0c1657e5a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Verónica</cp:lastModifiedBy>
  <cp:revision/>
  <cp:lastPrinted>2025-02-14T00:37:05Z</cp:lastPrinted>
  <dcterms:created xsi:type="dcterms:W3CDTF">2024-07-17T18:53:12Z</dcterms:created>
  <dcterms:modified xsi:type="dcterms:W3CDTF">2025-02-14T00:37:13Z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